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https://myjm-my.sharepoint.com/personal/brenda_aitken_matthey_com/Documents/events/Platinum week/2026/market report/"/>
    </mc:Choice>
  </mc:AlternateContent>
  <xr:revisionPtr revIDLastSave="4" documentId="8_{4C72F95B-ED2F-45DB-A898-C05EF2B1966E}" xr6:coauthVersionLast="47" xr6:coauthVersionMax="47" xr10:uidLastSave="{58F3725B-35A4-4791-801D-1CB07AD221AB}"/>
  <bookViews>
    <workbookView xWindow="57480" yWindow="-120" windowWidth="29040" windowHeight="15720" activeTab="1" xr2:uid="{00000000-000D-0000-FFFF-FFFF00000000}"/>
  </bookViews>
  <sheets>
    <sheet name="Explanatory notes" sheetId="8" r:id="rId1"/>
    <sheet name="Platinum" sheetId="9" r:id="rId2"/>
  </sheets>
  <definedNames>
    <definedName name="Market_balance_components">'Explanatory notes'!$A$16</definedName>
    <definedName name="Regional_definitions">'Explanatory notes'!$A$9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36" i="9" l="1"/>
  <c r="BA111" i="9" l="1"/>
  <c r="BA98" i="9"/>
  <c r="BA85" i="9"/>
  <c r="BA72" i="9"/>
  <c r="BA59" i="9"/>
  <c r="BA47" i="9"/>
  <c r="BA31" i="9"/>
  <c r="BA30" i="9"/>
  <c r="BA29" i="9"/>
  <c r="BA28" i="9"/>
  <c r="BA27" i="9"/>
  <c r="BA26" i="9"/>
  <c r="BA25" i="9"/>
  <c r="BA24" i="9"/>
  <c r="BA23" i="9"/>
  <c r="BA22" i="9"/>
  <c r="BA32" i="9" s="1"/>
  <c r="BA34" i="9" s="1"/>
  <c r="BA17" i="9"/>
  <c r="BA11" i="9"/>
  <c r="AY17" i="9"/>
  <c r="AZ47" i="9"/>
  <c r="AZ111" i="9"/>
  <c r="AZ98" i="9"/>
  <c r="AZ85" i="9"/>
  <c r="AZ72" i="9"/>
  <c r="AZ59" i="9"/>
  <c r="AZ31" i="9"/>
  <c r="AZ30" i="9"/>
  <c r="AZ29" i="9"/>
  <c r="AZ28" i="9"/>
  <c r="AZ27" i="9"/>
  <c r="AZ26" i="9"/>
  <c r="AZ25" i="9"/>
  <c r="AZ24" i="9"/>
  <c r="AZ23" i="9"/>
  <c r="AZ22" i="9"/>
  <c r="AZ17" i="9"/>
  <c r="AZ11" i="9"/>
  <c r="B17" i="9"/>
  <c r="AY111" i="9"/>
  <c r="AY98" i="9"/>
  <c r="AY85" i="9"/>
  <c r="AY72" i="9"/>
  <c r="AY59" i="9"/>
  <c r="AY31" i="9"/>
  <c r="AY30" i="9"/>
  <c r="AY29" i="9"/>
  <c r="AY28" i="9"/>
  <c r="AY27" i="9"/>
  <c r="AY26" i="9"/>
  <c r="AY25" i="9"/>
  <c r="AY24" i="9"/>
  <c r="AY23" i="9"/>
  <c r="AY22" i="9"/>
  <c r="AY11" i="9"/>
  <c r="BA19" i="9" l="1"/>
  <c r="BA36" i="9" s="1"/>
  <c r="AY19" i="9"/>
  <c r="AZ19" i="9"/>
  <c r="AZ32" i="9"/>
  <c r="AZ34" i="9" s="1"/>
  <c r="AY32" i="9"/>
  <c r="AY34" i="9" s="1"/>
  <c r="AY36" i="9" l="1"/>
  <c r="AX11" i="9" l="1"/>
  <c r="AW11" i="9"/>
  <c r="AX111" i="9"/>
  <c r="AX98" i="9"/>
  <c r="AX85" i="9"/>
  <c r="AX72" i="9"/>
  <c r="AX59" i="9"/>
  <c r="AX31" i="9"/>
  <c r="AX30" i="9"/>
  <c r="AX29" i="9"/>
  <c r="AX28" i="9"/>
  <c r="AX27" i="9"/>
  <c r="AX26" i="9"/>
  <c r="AX25" i="9"/>
  <c r="AX24" i="9"/>
  <c r="AX23" i="9"/>
  <c r="AX22" i="9"/>
  <c r="AX17" i="9"/>
  <c r="AX32" i="9" l="1"/>
  <c r="AX34" i="9" s="1"/>
  <c r="AX19" i="9"/>
  <c r="AO17" i="9"/>
  <c r="AE17" i="9"/>
  <c r="AC17" i="9"/>
  <c r="AB17" i="9"/>
  <c r="AA17" i="9"/>
  <c r="Y17" i="9"/>
  <c r="W17" i="9"/>
  <c r="V17" i="9"/>
  <c r="U17" i="9"/>
  <c r="T17" i="9"/>
  <c r="Q17" i="9"/>
  <c r="P17" i="9"/>
  <c r="O17" i="9"/>
  <c r="M17" i="9"/>
  <c r="L17" i="9"/>
  <c r="K17" i="9"/>
  <c r="B59" i="9"/>
  <c r="AW111" i="9"/>
  <c r="AV111" i="9"/>
  <c r="AU111" i="9"/>
  <c r="AT111" i="9"/>
  <c r="AS111" i="9"/>
  <c r="AR111" i="9"/>
  <c r="AQ111" i="9"/>
  <c r="AP111" i="9"/>
  <c r="AO111" i="9"/>
  <c r="AN111" i="9"/>
  <c r="AM111" i="9"/>
  <c r="AL111" i="9"/>
  <c r="AK111" i="9"/>
  <c r="AJ111" i="9"/>
  <c r="AI111" i="9"/>
  <c r="AH111" i="9"/>
  <c r="AG111" i="9"/>
  <c r="AF111" i="9"/>
  <c r="AE111" i="9"/>
  <c r="AD111" i="9"/>
  <c r="AC111" i="9"/>
  <c r="AB111" i="9"/>
  <c r="AA111" i="9"/>
  <c r="Z111" i="9"/>
  <c r="Y111" i="9"/>
  <c r="X111" i="9"/>
  <c r="W111" i="9"/>
  <c r="V111" i="9"/>
  <c r="U111" i="9"/>
  <c r="T111" i="9"/>
  <c r="S111" i="9"/>
  <c r="R111" i="9"/>
  <c r="Q111" i="9"/>
  <c r="P111" i="9"/>
  <c r="O111" i="9"/>
  <c r="N111" i="9"/>
  <c r="M111" i="9"/>
  <c r="L111" i="9"/>
  <c r="K111" i="9"/>
  <c r="J111" i="9"/>
  <c r="I111" i="9"/>
  <c r="H111" i="9"/>
  <c r="G111" i="9"/>
  <c r="F111" i="9"/>
  <c r="E111" i="9"/>
  <c r="D111" i="9"/>
  <c r="C111" i="9"/>
  <c r="B111" i="9"/>
  <c r="AW98" i="9"/>
  <c r="AV98" i="9"/>
  <c r="AU98" i="9"/>
  <c r="AT98" i="9"/>
  <c r="AS98" i="9"/>
  <c r="AR98" i="9"/>
  <c r="AQ98" i="9"/>
  <c r="AP98" i="9"/>
  <c r="AO98" i="9"/>
  <c r="AN98" i="9"/>
  <c r="AM98" i="9"/>
  <c r="AL98" i="9"/>
  <c r="AK98" i="9"/>
  <c r="AJ98" i="9"/>
  <c r="AI98" i="9"/>
  <c r="AH98" i="9"/>
  <c r="AG98" i="9"/>
  <c r="AF98" i="9"/>
  <c r="AE98" i="9"/>
  <c r="AD98" i="9"/>
  <c r="AC98" i="9"/>
  <c r="AB98" i="9"/>
  <c r="AA98" i="9"/>
  <c r="Z98" i="9"/>
  <c r="Y98" i="9"/>
  <c r="X98" i="9"/>
  <c r="W98" i="9"/>
  <c r="V98" i="9"/>
  <c r="U98" i="9"/>
  <c r="T98" i="9"/>
  <c r="S98" i="9"/>
  <c r="R98" i="9"/>
  <c r="Q98" i="9"/>
  <c r="P98" i="9"/>
  <c r="O98" i="9"/>
  <c r="N98" i="9"/>
  <c r="M98" i="9"/>
  <c r="L98" i="9"/>
  <c r="K98" i="9"/>
  <c r="J98" i="9"/>
  <c r="I98" i="9"/>
  <c r="H98" i="9"/>
  <c r="G98" i="9"/>
  <c r="F98" i="9"/>
  <c r="E98" i="9"/>
  <c r="D98" i="9"/>
  <c r="C98" i="9"/>
  <c r="B98" i="9"/>
  <c r="AW85" i="9"/>
  <c r="AV85" i="9"/>
  <c r="AU85" i="9"/>
  <c r="AT85" i="9"/>
  <c r="AS85" i="9"/>
  <c r="AR85" i="9"/>
  <c r="AQ85" i="9"/>
  <c r="AP85" i="9"/>
  <c r="AO85" i="9"/>
  <c r="AN85" i="9"/>
  <c r="AM85" i="9"/>
  <c r="AL85" i="9"/>
  <c r="AK85" i="9"/>
  <c r="AJ85" i="9"/>
  <c r="AI85" i="9"/>
  <c r="AH85" i="9"/>
  <c r="AG85" i="9"/>
  <c r="AF85" i="9"/>
  <c r="AE85" i="9"/>
  <c r="AD85" i="9"/>
  <c r="AC85" i="9"/>
  <c r="AB85" i="9"/>
  <c r="AA85" i="9"/>
  <c r="Z85" i="9"/>
  <c r="Y85" i="9"/>
  <c r="X85" i="9"/>
  <c r="W85" i="9"/>
  <c r="V85" i="9"/>
  <c r="U85" i="9"/>
  <c r="T85" i="9"/>
  <c r="S85" i="9"/>
  <c r="R85" i="9"/>
  <c r="Q85" i="9"/>
  <c r="P85" i="9"/>
  <c r="O85" i="9"/>
  <c r="N85" i="9"/>
  <c r="M85" i="9"/>
  <c r="L85" i="9"/>
  <c r="K85" i="9"/>
  <c r="J85" i="9"/>
  <c r="I85" i="9"/>
  <c r="H85" i="9"/>
  <c r="G85" i="9"/>
  <c r="F85" i="9"/>
  <c r="E85" i="9"/>
  <c r="D85" i="9"/>
  <c r="C85" i="9"/>
  <c r="B85" i="9"/>
  <c r="AW72" i="9"/>
  <c r="AV72" i="9"/>
  <c r="AU72" i="9"/>
  <c r="AT72" i="9"/>
  <c r="AS72" i="9"/>
  <c r="AR72" i="9"/>
  <c r="AQ72" i="9"/>
  <c r="AP72" i="9"/>
  <c r="AO72" i="9"/>
  <c r="AN72" i="9"/>
  <c r="AM72" i="9"/>
  <c r="AL72" i="9"/>
  <c r="AK72" i="9"/>
  <c r="AJ72" i="9"/>
  <c r="AI72" i="9"/>
  <c r="AH72" i="9"/>
  <c r="AG72" i="9"/>
  <c r="AF72" i="9"/>
  <c r="AE72" i="9"/>
  <c r="AD72" i="9"/>
  <c r="AC72" i="9"/>
  <c r="AB72" i="9"/>
  <c r="AA72" i="9"/>
  <c r="Z72" i="9"/>
  <c r="Y72" i="9"/>
  <c r="X72" i="9"/>
  <c r="W72" i="9"/>
  <c r="V72" i="9"/>
  <c r="U72" i="9"/>
  <c r="T72" i="9"/>
  <c r="S72" i="9"/>
  <c r="R72" i="9"/>
  <c r="Q72" i="9"/>
  <c r="P72" i="9"/>
  <c r="O72" i="9"/>
  <c r="N72" i="9"/>
  <c r="M72" i="9"/>
  <c r="L72" i="9"/>
  <c r="K72" i="9"/>
  <c r="J72" i="9"/>
  <c r="I72" i="9"/>
  <c r="H72" i="9"/>
  <c r="G72" i="9"/>
  <c r="F72" i="9"/>
  <c r="E72" i="9"/>
  <c r="D72" i="9"/>
  <c r="C72" i="9"/>
  <c r="B72" i="9"/>
  <c r="AW59" i="9"/>
  <c r="AV59" i="9"/>
  <c r="AU59" i="9"/>
  <c r="AT59" i="9"/>
  <c r="AS59" i="9"/>
  <c r="AR59" i="9"/>
  <c r="AQ59" i="9"/>
  <c r="AP59" i="9"/>
  <c r="AO59" i="9"/>
  <c r="AN59" i="9"/>
  <c r="AM59" i="9"/>
  <c r="AL59" i="9"/>
  <c r="AK59" i="9"/>
  <c r="AJ59" i="9"/>
  <c r="AI59" i="9"/>
  <c r="AH59" i="9"/>
  <c r="AG59" i="9"/>
  <c r="AF59" i="9"/>
  <c r="AE59" i="9"/>
  <c r="AD59" i="9"/>
  <c r="AC59" i="9"/>
  <c r="AB59" i="9"/>
  <c r="AA59" i="9"/>
  <c r="Z59" i="9"/>
  <c r="Y59" i="9"/>
  <c r="X59" i="9"/>
  <c r="W59" i="9"/>
  <c r="V59" i="9"/>
  <c r="U59" i="9"/>
  <c r="T59" i="9"/>
  <c r="S59" i="9"/>
  <c r="R59" i="9"/>
  <c r="Q59" i="9"/>
  <c r="P59" i="9"/>
  <c r="O59" i="9"/>
  <c r="N59" i="9"/>
  <c r="M59" i="9"/>
  <c r="L59" i="9"/>
  <c r="K59" i="9"/>
  <c r="J59" i="9"/>
  <c r="I59" i="9"/>
  <c r="H59" i="9"/>
  <c r="G59" i="9"/>
  <c r="F59" i="9"/>
  <c r="E59" i="9"/>
  <c r="D59" i="9"/>
  <c r="C59" i="9"/>
  <c r="AO47" i="9"/>
  <c r="AP47" i="9" s="1"/>
  <c r="AQ47" i="9" s="1"/>
  <c r="AR47" i="9" s="1"/>
  <c r="AS47" i="9" s="1"/>
  <c r="AD47" i="9"/>
  <c r="AC47" i="9" s="1"/>
  <c r="AB47" i="9" s="1"/>
  <c r="AA47" i="9" s="1"/>
  <c r="Z47" i="9" s="1"/>
  <c r="Y47" i="9" s="1"/>
  <c r="X47" i="9" s="1"/>
  <c r="W47" i="9" s="1"/>
  <c r="V47" i="9" s="1"/>
  <c r="U47" i="9" s="1"/>
  <c r="T47" i="9" s="1"/>
  <c r="S47" i="9" s="1"/>
  <c r="R47" i="9" s="1"/>
  <c r="Q47" i="9" s="1"/>
  <c r="P47" i="9" s="1"/>
  <c r="O47" i="9" s="1"/>
  <c r="N47" i="9" s="1"/>
  <c r="M47" i="9" s="1"/>
  <c r="L47" i="9" s="1"/>
  <c r="K47" i="9" s="1"/>
  <c r="J47" i="9" s="1"/>
  <c r="I47" i="9" s="1"/>
  <c r="H47" i="9" s="1"/>
  <c r="G47" i="9" s="1"/>
  <c r="F47" i="9" s="1"/>
  <c r="E47" i="9" s="1"/>
  <c r="D47" i="9" s="1"/>
  <c r="C47" i="9" s="1"/>
  <c r="B47" i="9" s="1"/>
  <c r="AW31" i="9"/>
  <c r="AV31" i="9"/>
  <c r="AU31" i="9"/>
  <c r="AT31" i="9"/>
  <c r="AS31" i="9"/>
  <c r="AR31" i="9"/>
  <c r="AQ31" i="9"/>
  <c r="AP31" i="9"/>
  <c r="AO31" i="9"/>
  <c r="AN31" i="9"/>
  <c r="AM31" i="9"/>
  <c r="AL31" i="9"/>
  <c r="AK31" i="9"/>
  <c r="AJ31" i="9"/>
  <c r="AI31" i="9"/>
  <c r="AH31" i="9"/>
  <c r="AG31" i="9"/>
  <c r="AF31" i="9"/>
  <c r="AE31" i="9"/>
  <c r="AD31" i="9"/>
  <c r="AC31" i="9"/>
  <c r="AB31" i="9"/>
  <c r="AA31" i="9"/>
  <c r="Z31" i="9"/>
  <c r="Y31" i="9"/>
  <c r="X31" i="9"/>
  <c r="W31" i="9"/>
  <c r="V31" i="9"/>
  <c r="U31" i="9"/>
  <c r="T31" i="9"/>
  <c r="S31" i="9"/>
  <c r="R31" i="9"/>
  <c r="Q31" i="9"/>
  <c r="P31" i="9"/>
  <c r="O31" i="9"/>
  <c r="N31" i="9"/>
  <c r="M31" i="9"/>
  <c r="L31" i="9"/>
  <c r="K31" i="9"/>
  <c r="J31" i="9"/>
  <c r="I31" i="9"/>
  <c r="H31" i="9"/>
  <c r="G31" i="9"/>
  <c r="F31" i="9"/>
  <c r="E31" i="9"/>
  <c r="D31" i="9"/>
  <c r="C31" i="9"/>
  <c r="B31" i="9"/>
  <c r="AW30" i="9"/>
  <c r="AV30" i="9"/>
  <c r="AU30" i="9"/>
  <c r="AT30" i="9"/>
  <c r="AS30" i="9"/>
  <c r="AR30" i="9"/>
  <c r="AQ30" i="9"/>
  <c r="AP30" i="9"/>
  <c r="AO30" i="9"/>
  <c r="AN30" i="9"/>
  <c r="AW29" i="9"/>
  <c r="AV29" i="9"/>
  <c r="AU29" i="9"/>
  <c r="AT29" i="9"/>
  <c r="AS29" i="9"/>
  <c r="AR29" i="9"/>
  <c r="AQ29" i="9"/>
  <c r="AP29" i="9"/>
  <c r="AO29" i="9"/>
  <c r="AN29" i="9"/>
  <c r="AM29" i="9"/>
  <c r="AL29" i="9"/>
  <c r="AK29" i="9"/>
  <c r="AJ29" i="9"/>
  <c r="AI29" i="9"/>
  <c r="AH29" i="9"/>
  <c r="AG29" i="9"/>
  <c r="AF29" i="9"/>
  <c r="AE29" i="9"/>
  <c r="AD29" i="9"/>
  <c r="AC29" i="9"/>
  <c r="AB29" i="9"/>
  <c r="AA29" i="9"/>
  <c r="Z29" i="9"/>
  <c r="Y29" i="9"/>
  <c r="X29" i="9"/>
  <c r="W29" i="9"/>
  <c r="V29" i="9"/>
  <c r="U29" i="9"/>
  <c r="T29" i="9"/>
  <c r="S29" i="9"/>
  <c r="R29" i="9"/>
  <c r="Q29" i="9"/>
  <c r="P29" i="9"/>
  <c r="O29" i="9"/>
  <c r="N29" i="9"/>
  <c r="M29" i="9"/>
  <c r="L29" i="9"/>
  <c r="K29" i="9"/>
  <c r="J29" i="9"/>
  <c r="I29" i="9"/>
  <c r="H29" i="9"/>
  <c r="G29" i="9"/>
  <c r="F29" i="9"/>
  <c r="E29" i="9"/>
  <c r="D29" i="9"/>
  <c r="C29" i="9"/>
  <c r="B29" i="9"/>
  <c r="AW28" i="9"/>
  <c r="AV28" i="9"/>
  <c r="AU28" i="9"/>
  <c r="AT28" i="9"/>
  <c r="AS28" i="9"/>
  <c r="AR28" i="9"/>
  <c r="AQ28" i="9"/>
  <c r="AP28" i="9"/>
  <c r="AO28" i="9"/>
  <c r="AN28" i="9"/>
  <c r="AM28" i="9"/>
  <c r="AL28" i="9"/>
  <c r="AK28" i="9"/>
  <c r="AJ28" i="9"/>
  <c r="AI28" i="9"/>
  <c r="AH28" i="9"/>
  <c r="AG28" i="9"/>
  <c r="AF28" i="9"/>
  <c r="AE28" i="9"/>
  <c r="AD28" i="9"/>
  <c r="AC28" i="9"/>
  <c r="AB28" i="9"/>
  <c r="AA28" i="9"/>
  <c r="Z28" i="9"/>
  <c r="Y28" i="9"/>
  <c r="X28" i="9"/>
  <c r="W28" i="9"/>
  <c r="V28" i="9"/>
  <c r="U28" i="9"/>
  <c r="T28" i="9"/>
  <c r="S28" i="9"/>
  <c r="R28" i="9"/>
  <c r="Q28" i="9"/>
  <c r="P28" i="9"/>
  <c r="O28" i="9"/>
  <c r="N28" i="9"/>
  <c r="M28" i="9"/>
  <c r="L28" i="9"/>
  <c r="K28" i="9"/>
  <c r="J28" i="9"/>
  <c r="I28" i="9"/>
  <c r="H28" i="9"/>
  <c r="G28" i="9"/>
  <c r="F28" i="9"/>
  <c r="E28" i="9"/>
  <c r="D28" i="9"/>
  <c r="C28" i="9"/>
  <c r="B28" i="9"/>
  <c r="AW27" i="9"/>
  <c r="AV27" i="9"/>
  <c r="AU27" i="9"/>
  <c r="AT27" i="9"/>
  <c r="AS27" i="9"/>
  <c r="AR27" i="9"/>
  <c r="AQ27" i="9"/>
  <c r="AP27" i="9"/>
  <c r="AO27" i="9"/>
  <c r="AN27" i="9"/>
  <c r="AM27" i="9"/>
  <c r="AL27" i="9"/>
  <c r="AK27" i="9"/>
  <c r="AJ27" i="9"/>
  <c r="AI27" i="9"/>
  <c r="AH27" i="9"/>
  <c r="AG27" i="9"/>
  <c r="AF27" i="9"/>
  <c r="AE27" i="9"/>
  <c r="AD27" i="9"/>
  <c r="AC27" i="9"/>
  <c r="AB27" i="9"/>
  <c r="AA27" i="9"/>
  <c r="Z27" i="9"/>
  <c r="Y27" i="9"/>
  <c r="X27" i="9"/>
  <c r="W27" i="9"/>
  <c r="V27" i="9"/>
  <c r="U27" i="9"/>
  <c r="T27" i="9"/>
  <c r="S27" i="9"/>
  <c r="R27" i="9"/>
  <c r="Q27" i="9"/>
  <c r="P27" i="9"/>
  <c r="O27" i="9"/>
  <c r="N27" i="9"/>
  <c r="M27" i="9"/>
  <c r="L27" i="9"/>
  <c r="K27" i="9"/>
  <c r="J27" i="9"/>
  <c r="I27" i="9"/>
  <c r="H27" i="9"/>
  <c r="G27" i="9"/>
  <c r="AW26" i="9"/>
  <c r="AV26" i="9"/>
  <c r="AU26" i="9"/>
  <c r="AT26" i="9"/>
  <c r="AS26" i="9"/>
  <c r="AR26" i="9"/>
  <c r="AQ26" i="9"/>
  <c r="AP26" i="9"/>
  <c r="AO26" i="9"/>
  <c r="AN26" i="9"/>
  <c r="AM26" i="9"/>
  <c r="AL26" i="9"/>
  <c r="AK26" i="9"/>
  <c r="AJ26" i="9"/>
  <c r="AI26" i="9"/>
  <c r="AH26" i="9"/>
  <c r="AG26" i="9"/>
  <c r="AF26" i="9"/>
  <c r="AE26" i="9"/>
  <c r="AD26" i="9"/>
  <c r="AC26" i="9"/>
  <c r="AB26" i="9"/>
  <c r="AA26" i="9"/>
  <c r="Z26" i="9"/>
  <c r="Y26" i="9"/>
  <c r="X26" i="9"/>
  <c r="W26" i="9"/>
  <c r="V26" i="9"/>
  <c r="U26" i="9"/>
  <c r="T26" i="9"/>
  <c r="S26" i="9"/>
  <c r="R26" i="9"/>
  <c r="Q26" i="9"/>
  <c r="P26" i="9"/>
  <c r="O26" i="9"/>
  <c r="N26" i="9"/>
  <c r="M26" i="9"/>
  <c r="L26" i="9"/>
  <c r="K26" i="9"/>
  <c r="J26" i="9"/>
  <c r="I26" i="9"/>
  <c r="H26" i="9"/>
  <c r="G26" i="9"/>
  <c r="F26" i="9"/>
  <c r="E26" i="9"/>
  <c r="D26" i="9"/>
  <c r="C26" i="9"/>
  <c r="B26" i="9"/>
  <c r="AW25" i="9"/>
  <c r="AV25" i="9"/>
  <c r="AU25" i="9"/>
  <c r="AT25" i="9"/>
  <c r="AS25" i="9"/>
  <c r="AR25" i="9"/>
  <c r="AQ25" i="9"/>
  <c r="AP25" i="9"/>
  <c r="AO25" i="9"/>
  <c r="AN25" i="9"/>
  <c r="AM25" i="9"/>
  <c r="AL25" i="9"/>
  <c r="AK25" i="9"/>
  <c r="AJ25" i="9"/>
  <c r="AI25" i="9"/>
  <c r="AH25" i="9"/>
  <c r="AG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B25" i="9"/>
  <c r="AW24" i="9"/>
  <c r="AV24" i="9"/>
  <c r="AU24" i="9"/>
  <c r="AT24" i="9"/>
  <c r="AS24" i="9"/>
  <c r="AR24" i="9"/>
  <c r="AQ24" i="9"/>
  <c r="AP24" i="9"/>
  <c r="AO24" i="9"/>
  <c r="AN24" i="9"/>
  <c r="AM24" i="9"/>
  <c r="AL24" i="9"/>
  <c r="AK24" i="9"/>
  <c r="AJ24" i="9"/>
  <c r="AI24" i="9"/>
  <c r="AH24" i="9"/>
  <c r="AG24" i="9"/>
  <c r="AF24" i="9"/>
  <c r="AW23" i="9"/>
  <c r="AV23" i="9"/>
  <c r="AU23" i="9"/>
  <c r="AT23" i="9"/>
  <c r="AS23" i="9"/>
  <c r="AR23" i="9"/>
  <c r="AQ23" i="9"/>
  <c r="AP23" i="9"/>
  <c r="AO23" i="9"/>
  <c r="AN23" i="9"/>
  <c r="AM23" i="9"/>
  <c r="AL23" i="9"/>
  <c r="AK23"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B23" i="9"/>
  <c r="AW22" i="9"/>
  <c r="AV22" i="9"/>
  <c r="AU22" i="9"/>
  <c r="AT22" i="9"/>
  <c r="AS22" i="9"/>
  <c r="AR22" i="9"/>
  <c r="AQ22" i="9"/>
  <c r="AP22" i="9"/>
  <c r="AO22" i="9"/>
  <c r="AO32" i="9" s="1"/>
  <c r="AN22" i="9"/>
  <c r="AM22" i="9"/>
  <c r="AL22" i="9"/>
  <c r="AK22" i="9"/>
  <c r="AJ22" i="9"/>
  <c r="AI22" i="9"/>
  <c r="AH22" i="9"/>
  <c r="AG22" i="9"/>
  <c r="AG32" i="9" s="1"/>
  <c r="AF22" i="9"/>
  <c r="AE22" i="9"/>
  <c r="AD22" i="9"/>
  <c r="AC22" i="9"/>
  <c r="AB22" i="9"/>
  <c r="AA22" i="9"/>
  <c r="Z22" i="9"/>
  <c r="Y22" i="9"/>
  <c r="Y32" i="9" s="1"/>
  <c r="X22" i="9"/>
  <c r="W22" i="9"/>
  <c r="V22" i="9"/>
  <c r="U22" i="9"/>
  <c r="T22" i="9"/>
  <c r="S22" i="9"/>
  <c r="R22" i="9"/>
  <c r="Q22" i="9"/>
  <c r="Q32" i="9" s="1"/>
  <c r="P22" i="9"/>
  <c r="O22" i="9"/>
  <c r="N22" i="9"/>
  <c r="M22" i="9"/>
  <c r="L22" i="9"/>
  <c r="K22" i="9"/>
  <c r="J22" i="9"/>
  <c r="I22" i="9"/>
  <c r="I32" i="9" s="1"/>
  <c r="H22" i="9"/>
  <c r="G22" i="9"/>
  <c r="F22" i="9"/>
  <c r="E22" i="9"/>
  <c r="D22" i="9"/>
  <c r="C22" i="9"/>
  <c r="B22" i="9"/>
  <c r="AG17" i="9"/>
  <c r="AG19" i="9" s="1"/>
  <c r="AD17" i="9"/>
  <c r="N17" i="9"/>
  <c r="I17" i="9"/>
  <c r="H17" i="9"/>
  <c r="G17" i="9"/>
  <c r="F17" i="9"/>
  <c r="E17" i="9"/>
  <c r="D17" i="9"/>
  <c r="C17" i="9"/>
  <c r="AW17" i="9"/>
  <c r="AW19" i="9" s="1"/>
  <c r="AM17" i="9"/>
  <c r="AN17" i="9"/>
  <c r="AI17" i="9"/>
  <c r="Z17" i="9"/>
  <c r="X17" i="9"/>
  <c r="S17" i="9"/>
  <c r="R17" i="9"/>
  <c r="J17" i="9"/>
  <c r="AV11" i="9"/>
  <c r="AU11" i="9"/>
  <c r="AT11" i="9"/>
  <c r="AS11" i="9"/>
  <c r="AR11" i="9"/>
  <c r="AQ11" i="9"/>
  <c r="AP11" i="9"/>
  <c r="AO11" i="9"/>
  <c r="AN11" i="9"/>
  <c r="AM11" i="9"/>
  <c r="AL11" i="9"/>
  <c r="AK11"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B11" i="9"/>
  <c r="AO4" i="9"/>
  <c r="AP4" i="9" s="1"/>
  <c r="AQ4" i="9" s="1"/>
  <c r="AR4" i="9" s="1"/>
  <c r="AS4" i="9" s="1"/>
  <c r="AD4" i="9"/>
  <c r="AC4" i="9" s="1"/>
  <c r="AB4" i="9" s="1"/>
  <c r="AA4" i="9" s="1"/>
  <c r="Z4" i="9" s="1"/>
  <c r="Y4" i="9" s="1"/>
  <c r="X4" i="9" s="1"/>
  <c r="W4" i="9" s="1"/>
  <c r="V4" i="9" s="1"/>
  <c r="U4" i="9" s="1"/>
  <c r="T4" i="9" s="1"/>
  <c r="S4" i="9" s="1"/>
  <c r="R4" i="9" s="1"/>
  <c r="Q4" i="9" s="1"/>
  <c r="P4" i="9" s="1"/>
  <c r="O4" i="9" s="1"/>
  <c r="N4" i="9" s="1"/>
  <c r="M4" i="9" s="1"/>
  <c r="L4" i="9" s="1"/>
  <c r="K4" i="9" s="1"/>
  <c r="J4" i="9" s="1"/>
  <c r="I4" i="9" s="1"/>
  <c r="H4" i="9" s="1"/>
  <c r="G4" i="9" s="1"/>
  <c r="F4" i="9" s="1"/>
  <c r="E4" i="9" s="1"/>
  <c r="D4" i="9" s="1"/>
  <c r="C4" i="9" s="1"/>
  <c r="B4" i="9" s="1"/>
  <c r="AO19" i="9" l="1"/>
  <c r="I19" i="9"/>
  <c r="Q19" i="9"/>
  <c r="AE19" i="9"/>
  <c r="AI19" i="9"/>
  <c r="AW32" i="9"/>
  <c r="AW34" i="9" s="1"/>
  <c r="AW36" i="9" s="1"/>
  <c r="AX36" i="9"/>
  <c r="AQ17" i="9"/>
  <c r="C19" i="9"/>
  <c r="AA19" i="9"/>
  <c r="AL17" i="9"/>
  <c r="AL19" i="9" s="1"/>
  <c r="Z19" i="9"/>
  <c r="D19" i="9"/>
  <c r="L19" i="9"/>
  <c r="T19" i="9"/>
  <c r="AB19" i="9"/>
  <c r="AH17" i="9"/>
  <c r="AH19" i="9" s="1"/>
  <c r="AP17" i="9"/>
  <c r="AP19" i="9" s="1"/>
  <c r="AK17" i="9"/>
  <c r="AK19" i="9" s="1"/>
  <c r="AS17" i="9"/>
  <c r="AS19" i="9" s="1"/>
  <c r="S19" i="9"/>
  <c r="AM19" i="9"/>
  <c r="G19" i="9"/>
  <c r="X19" i="9"/>
  <c r="H19" i="9"/>
  <c r="AF32" i="9"/>
  <c r="AF34" i="9" s="1"/>
  <c r="AQ19" i="9"/>
  <c r="B19" i="9"/>
  <c r="N19" i="9"/>
  <c r="M19" i="9"/>
  <c r="U19" i="9"/>
  <c r="AC19" i="9"/>
  <c r="V19" i="9"/>
  <c r="AT17" i="9"/>
  <c r="AT19" i="9" s="1"/>
  <c r="O19" i="9"/>
  <c r="AN19" i="9"/>
  <c r="W19" i="9"/>
  <c r="AU17" i="9"/>
  <c r="AU19" i="9" s="1"/>
  <c r="J19" i="9"/>
  <c r="E19" i="9"/>
  <c r="Y19" i="9"/>
  <c r="F32" i="9"/>
  <c r="F34" i="9" s="1"/>
  <c r="N32" i="9"/>
  <c r="N34" i="9" s="1"/>
  <c r="V32" i="9"/>
  <c r="V34" i="9" s="1"/>
  <c r="AD32" i="9"/>
  <c r="AD34" i="9" s="1"/>
  <c r="AL32" i="9"/>
  <c r="AL34" i="9" s="1"/>
  <c r="AL36" i="9" s="1"/>
  <c r="AT32" i="9"/>
  <c r="AT34" i="9" s="1"/>
  <c r="P19" i="9"/>
  <c r="AF17" i="9"/>
  <c r="AF19" i="9" s="1"/>
  <c r="AV17" i="9"/>
  <c r="AV19" i="9" s="1"/>
  <c r="K19" i="9"/>
  <c r="R19" i="9"/>
  <c r="F19" i="9"/>
  <c r="AD19" i="9"/>
  <c r="AJ17" i="9"/>
  <c r="AJ19" i="9" s="1"/>
  <c r="AR17" i="9"/>
  <c r="AR19" i="9" s="1"/>
  <c r="E32" i="9"/>
  <c r="E34" i="9" s="1"/>
  <c r="M32" i="9"/>
  <c r="M34" i="9" s="1"/>
  <c r="U32" i="9"/>
  <c r="U34" i="9" s="1"/>
  <c r="AC32" i="9"/>
  <c r="AC34" i="9" s="1"/>
  <c r="AK32" i="9"/>
  <c r="AK34" i="9" s="1"/>
  <c r="AS32" i="9"/>
  <c r="AS34" i="9" s="1"/>
  <c r="AJ32" i="9"/>
  <c r="AJ34" i="9" s="1"/>
  <c r="AR32" i="9"/>
  <c r="AR34" i="9" s="1"/>
  <c r="D32" i="9"/>
  <c r="D34" i="9" s="1"/>
  <c r="L32" i="9"/>
  <c r="L34" i="9" s="1"/>
  <c r="T32" i="9"/>
  <c r="AB32" i="9"/>
  <c r="AB34" i="9" s="1"/>
  <c r="AB36" i="9" s="1"/>
  <c r="O32" i="9"/>
  <c r="AE32" i="9"/>
  <c r="AU32" i="9"/>
  <c r="AU34" i="9" s="1"/>
  <c r="G32" i="9"/>
  <c r="W32" i="9"/>
  <c r="W34" i="9" s="1"/>
  <c r="AM32" i="9"/>
  <c r="AM34" i="9" s="1"/>
  <c r="B32" i="9"/>
  <c r="B34" i="9" s="1"/>
  <c r="J32" i="9"/>
  <c r="J34" i="9" s="1"/>
  <c r="R32" i="9"/>
  <c r="R34" i="9" s="1"/>
  <c r="Z32" i="9"/>
  <c r="Z34" i="9" s="1"/>
  <c r="AH32" i="9"/>
  <c r="AH34" i="9" s="1"/>
  <c r="AH36" i="9" s="1"/>
  <c r="AP32" i="9"/>
  <c r="AP34" i="9" s="1"/>
  <c r="AN32" i="9"/>
  <c r="AN34" i="9" s="1"/>
  <c r="AV32" i="9"/>
  <c r="AV34" i="9" s="1"/>
  <c r="H32" i="9"/>
  <c r="P32" i="9"/>
  <c r="P34" i="9" s="1"/>
  <c r="X32" i="9"/>
  <c r="X34" i="9" s="1"/>
  <c r="AQ32" i="9"/>
  <c r="AQ34" i="9" s="1"/>
  <c r="C32" i="9"/>
  <c r="C34" i="9" s="1"/>
  <c r="C36" i="9" s="1"/>
  <c r="K32" i="9"/>
  <c r="K34" i="9" s="1"/>
  <c r="S32" i="9"/>
  <c r="S34" i="9" s="1"/>
  <c r="AA32" i="9"/>
  <c r="AA34" i="9" s="1"/>
  <c r="AA36" i="9" s="1"/>
  <c r="AI32" i="9"/>
  <c r="I34" i="9"/>
  <c r="I36" i="9" s="1"/>
  <c r="Q34" i="9"/>
  <c r="Q36" i="9" s="1"/>
  <c r="Y34" i="9"/>
  <c r="AO34" i="9"/>
  <c r="AO36" i="9" s="1"/>
  <c r="H34" i="9"/>
  <c r="AI34" i="9"/>
  <c r="AI36" i="9" s="1"/>
  <c r="T34" i="9"/>
  <c r="G34" i="9"/>
  <c r="O34" i="9"/>
  <c r="AE34" i="9"/>
  <c r="AE36" i="9" s="1"/>
  <c r="AG34" i="9"/>
  <c r="AG36" i="9" s="1"/>
  <c r="AP36" i="9" l="1"/>
  <c r="AK36" i="9"/>
  <c r="D36" i="9"/>
  <c r="Z36" i="9"/>
  <c r="B36" i="9"/>
  <c r="AF36" i="9"/>
  <c r="T36" i="9"/>
  <c r="AD36" i="9"/>
  <c r="L36" i="9"/>
  <c r="K36" i="9"/>
  <c r="O36" i="9"/>
  <c r="M36" i="9"/>
  <c r="AV36" i="9"/>
  <c r="N36" i="9"/>
  <c r="X36" i="9"/>
  <c r="Y36" i="9"/>
  <c r="AT36" i="9"/>
  <c r="G36" i="9"/>
  <c r="AR36" i="9"/>
  <c r="P36" i="9"/>
  <c r="E36" i="9"/>
  <c r="V36" i="9"/>
  <c r="AQ36" i="9"/>
  <c r="AM36" i="9"/>
  <c r="AJ36" i="9"/>
  <c r="J36" i="9"/>
  <c r="AS36" i="9"/>
  <c r="S36" i="9"/>
  <c r="AU36" i="9"/>
  <c r="F36" i="9"/>
  <c r="W36" i="9"/>
  <c r="AC36" i="9"/>
  <c r="R36" i="9"/>
  <c r="AN36" i="9"/>
  <c r="U36" i="9"/>
  <c r="H36" i="9"/>
</calcChain>
</file>

<file path=xl/sharedStrings.xml><?xml version="1.0" encoding="utf-8"?>
<sst xmlns="http://schemas.openxmlformats.org/spreadsheetml/2006/main" count="171" uniqueCount="93">
  <si>
    <t>EXPLANATORY NOTES</t>
  </si>
  <si>
    <t>All data from Johnson Matthey's 'Platinum' report series and 'PGM market report' series.</t>
  </si>
  <si>
    <t>Current and past editions of the PGM market report are available from:</t>
  </si>
  <si>
    <t>Johnson Matthey PGM market report</t>
  </si>
  <si>
    <t>Please see page 32 of the May 2023 PGM Market Report for additional information on 'Understanding PGM demand, supply, recycling and availability'</t>
  </si>
  <si>
    <t>Regional definitions</t>
  </si>
  <si>
    <t xml:space="preserve">Europe </t>
  </si>
  <si>
    <t>EU+ (includes UK and Turkey but excludes Russia)</t>
  </si>
  <si>
    <t>Japan</t>
  </si>
  <si>
    <t xml:space="preserve"> Japan only</t>
  </si>
  <si>
    <t xml:space="preserve">North America </t>
  </si>
  <si>
    <t>USA and Canada (excludes Mexico)</t>
  </si>
  <si>
    <t xml:space="preserve">China </t>
  </si>
  <si>
    <t>China only</t>
  </si>
  <si>
    <t xml:space="preserve">RoW </t>
  </si>
  <si>
    <t>Rest of World: all countries not captured in the above</t>
  </si>
  <si>
    <t>Market balance components</t>
  </si>
  <si>
    <t>Primary supply</t>
  </si>
  <si>
    <t>Supply figures represent sales of primary PGM by producers and are allocated to the</t>
  </si>
  <si>
    <t>region where mining took place, rather than the region of subsequent processing.</t>
  </si>
  <si>
    <t>Secondary supply</t>
  </si>
  <si>
    <t>Secondary supply is the quantity of metal recovered from open-loop recycling</t>
  </si>
  <si>
    <t>(i.e. where the original purchaser does not retain ownership of the PGM).</t>
  </si>
  <si>
    <t>Outside the automotive, jewellery and electronics markets, open-loop recycling is negligible.</t>
  </si>
  <si>
    <r>
      <rPr>
        <b/>
        <sz val="9"/>
        <color theme="1"/>
        <rFont val="Calibri"/>
        <family val="2"/>
        <scheme val="minor"/>
      </rPr>
      <t xml:space="preserve">Automotive recycling </t>
    </r>
    <r>
      <rPr>
        <sz val="9"/>
        <color theme="1"/>
        <rFont val="Calibri"/>
        <family val="2"/>
        <scheme val="minor"/>
      </rPr>
      <t>represents the weight of metal recovered from end-of-life</t>
    </r>
  </si>
  <si>
    <t xml:space="preserve">vehicles and aftermarket scrap. It does not include warranty or production scrap. </t>
  </si>
  <si>
    <t>Demand</t>
  </si>
  <si>
    <t>Demand figures for any given application represent the sum of industry demand</t>
  </si>
  <si>
    <t>for new metal in that application, net of any closed-loop recycling (i.e. where industry</t>
  </si>
  <si>
    <t>participants retain ownership of the metal: an example would be recycling of</t>
  </si>
  <si>
    <t>spent chemical catalysts where the metal is retained to be used on fresh</t>
  </si>
  <si>
    <t>catalyst that replaces the spent charge).</t>
  </si>
  <si>
    <r>
      <rPr>
        <b/>
        <sz val="9"/>
        <color theme="1"/>
        <rFont val="Calibri"/>
        <family val="2"/>
        <scheme val="minor"/>
      </rPr>
      <t xml:space="preserve">Automotive demand </t>
    </r>
    <r>
      <rPr>
        <sz val="9"/>
        <color theme="1"/>
        <rFont val="Calibri"/>
        <family val="2"/>
        <scheme val="minor"/>
      </rPr>
      <t>is allocated to the region where the vehicle is manufactured and</t>
    </r>
  </si>
  <si>
    <t>is accounted for at the time of vehicle production. It includes emissions catalysts on</t>
  </si>
  <si>
    <t>vehicles, motorcycles and three-wheelers, as well as fuel cell vehicles. Non-road</t>
  </si>
  <si>
    <t>mobile machinery is counted as industrial demand, in the pollution control category.</t>
  </si>
  <si>
    <r>
      <rPr>
        <b/>
        <sz val="9"/>
        <color theme="1"/>
        <rFont val="Calibri"/>
        <family val="2"/>
        <scheme val="minor"/>
      </rPr>
      <t xml:space="preserve">Jewellery demand </t>
    </r>
    <r>
      <rPr>
        <sz val="9"/>
        <color theme="1"/>
        <rFont val="Calibri"/>
        <family val="2"/>
        <scheme val="minor"/>
      </rPr>
      <t>is allocated to the region where the finished jewellery is</t>
    </r>
  </si>
  <si>
    <t>manufactured, not sold.</t>
  </si>
  <si>
    <t xml:space="preserve">Movements in stocks </t>
  </si>
  <si>
    <t>This figure gives the overall market balance in any one year and reflects the extent of</t>
  </si>
  <si>
    <t>stocks that must be mobilised to balance the market in that year. It is thus a proxy for</t>
  </si>
  <si>
    <t>changes in stocks held by fabricators, dealers, banks and depositories, but excludes</t>
  </si>
  <si>
    <t>stocks held by primary and secondary refiners and final consumers. A positive figure</t>
  </si>
  <si>
    <t>(market surplus) thus reflects an increase in global market stocks. A negative value</t>
  </si>
  <si>
    <t>(market deficit) indicates a decrease in global market stocks.</t>
  </si>
  <si>
    <t>Platinum supply and demand</t>
  </si>
  <si>
    <t>'Platinum' book series</t>
  </si>
  <si>
    <t xml:space="preserve">PGM market report series </t>
  </si>
  <si>
    <t>'000 oz</t>
  </si>
  <si>
    <t>South Africa</t>
  </si>
  <si>
    <t>Russia</t>
  </si>
  <si>
    <t>North America</t>
  </si>
  <si>
    <t>Zimbabwe</t>
  </si>
  <si>
    <t>Others</t>
  </si>
  <si>
    <t>Total primary supply</t>
  </si>
  <si>
    <t>Automotive</t>
  </si>
  <si>
    <t>Electronics/other</t>
  </si>
  <si>
    <t>Jewellery</t>
  </si>
  <si>
    <t>Total secondary supply</t>
  </si>
  <si>
    <t>Total combined supply</t>
  </si>
  <si>
    <t>Demand by application</t>
  </si>
  <si>
    <t>Auto (6)</t>
  </si>
  <si>
    <t>Chemical</t>
  </si>
  <si>
    <t>Dental &amp; Biomedical (3)</t>
  </si>
  <si>
    <t>Electrical &amp; Electronics (1)</t>
  </si>
  <si>
    <t>Glass</t>
  </si>
  <si>
    <t>Investment (2)</t>
  </si>
  <si>
    <t>Jewellery* (1)</t>
  </si>
  <si>
    <t>Petroleum</t>
  </si>
  <si>
    <t>Pollution Control (5)</t>
  </si>
  <si>
    <t>Other</t>
  </si>
  <si>
    <t>Western sales to China &amp; E. Europe (4)</t>
  </si>
  <si>
    <t>Total Demand</t>
  </si>
  <si>
    <t>Movements in stocks</t>
  </si>
  <si>
    <t>(1)</t>
  </si>
  <si>
    <t>Before 2005 jewellery and electrical/electronics demand is net of recycling.</t>
  </si>
  <si>
    <t>(2)</t>
  </si>
  <si>
    <t>Before 1980, all investment demand is included in "Other". In 1980 and 1981, our investment demand figure is for Japanese bar sales only. From 1982, investment includes coins and small bars (previously in "Other").</t>
  </si>
  <si>
    <t>(3)</t>
  </si>
  <si>
    <t>Before 2005 Dental &amp; Biomedical was included in "Other"</t>
  </si>
  <si>
    <t>(4)</t>
  </si>
  <si>
    <t>Before 1993, estimates include Eastern Europe; for 1993 and subsequent years, demand in this region is included in our European figures. China demand is included in Rest of World between 1996 and 1998.</t>
  </si>
  <si>
    <t>(5)</t>
  </si>
  <si>
    <t>Before 2013, demand in Pollution Control was included in our Auto (non-road mobile machinery) and Other (small engines &amp; stationary pollution control) categories</t>
  </si>
  <si>
    <t>(6)</t>
  </si>
  <si>
    <t>From 2013, Auto includes demand for platinum in road vehicles only (including fuel cell electric vehicles). Before 2013, Auto comprises demand for autocatalysts used on road vehicles and non-road mobile machinery (excluding FCEV).</t>
  </si>
  <si>
    <t>Platinum Demand by Application: Regions</t>
  </si>
  <si>
    <t>Europe</t>
  </si>
  <si>
    <t>Totals</t>
  </si>
  <si>
    <t>China</t>
  </si>
  <si>
    <t>Rest of the World</t>
  </si>
  <si>
    <t>When using this data, please credit Johnson Matthey plc and 'PGM Market report May 2026'</t>
  </si>
  <si>
    <t>When using this data, please credit Johnson Matthey plc and 'PGM Market report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</si>
</sst>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_ ;[Red]\-0\ "/>
  </numFmts>
  <fonts count="10" x14ac:knownFonts="1">
    <font>
      <sz val="11"/>
      <color theme="1"/>
      <name val="Calibri"/>
      <family val="2"/>
      <scheme val="minor"/>
    </font>
    <font>
      <sz val="9"/>
      <color theme="1"/>
      <name val="Calibri"/>
      <family val="2"/>
      <scheme val="minor"/>
    </font>
    <font>
      <sz val="9"/>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i/>
      <sz val="9"/>
      <color theme="1"/>
      <name val="Calibri"/>
      <family val="2"/>
      <scheme val="minor"/>
    </font>
    <font>
      <b/>
      <i/>
      <sz val="9"/>
      <color theme="1"/>
      <name val="Calibri"/>
      <family val="2"/>
      <scheme val="minor"/>
    </font>
    <font>
      <u/>
      <sz val="11"/>
      <color theme="10"/>
      <name val="Calibri"/>
      <family val="2"/>
      <scheme val="minor"/>
    </font>
    <font>
      <u/>
      <sz val="9"/>
      <color theme="10"/>
      <name val="Calibri"/>
      <family val="2"/>
      <scheme val="minor"/>
    </font>
  </fonts>
  <fills count="5">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
      <patternFill patternType="solid">
        <fgColor rgb="FFFFFF00"/>
        <bgColor indexed="64"/>
      </patternFill>
    </fill>
  </fills>
  <borders count="2">
    <border>
      <left/>
      <right/>
      <top/>
      <bottom/>
      <diagonal/>
    </border>
    <border>
      <left/>
      <right/>
      <top style="thin">
        <color auto="1"/>
      </top>
      <bottom/>
      <diagonal/>
    </border>
  </borders>
  <cellStyleXfs count="3">
    <xf numFmtId="0" fontId="0" fillId="0" borderId="0"/>
    <xf numFmtId="9" fontId="3" fillId="0" borderId="0" applyFont="0" applyFill="0" applyBorder="0" applyAlignment="0" applyProtection="0"/>
    <xf numFmtId="0" fontId="8" fillId="0" borderId="0" applyNumberFormat="0" applyFill="0" applyBorder="0" applyAlignment="0" applyProtection="0"/>
  </cellStyleXfs>
  <cellXfs count="38">
    <xf numFmtId="0" fontId="0" fillId="0" borderId="0" xfId="0"/>
    <xf numFmtId="0" fontId="4" fillId="0" borderId="0" xfId="0" applyFont="1"/>
    <xf numFmtId="0" fontId="5" fillId="3" borderId="0" xfId="0" applyFont="1" applyFill="1"/>
    <xf numFmtId="0" fontId="5" fillId="2" borderId="0" xfId="0" applyFont="1" applyFill="1"/>
    <xf numFmtId="0" fontId="5" fillId="0" borderId="0" xfId="0" applyFont="1"/>
    <xf numFmtId="0" fontId="6" fillId="0" borderId="0" xfId="0" applyFont="1"/>
    <xf numFmtId="0" fontId="6" fillId="3" borderId="0" xfId="0" quotePrefix="1" applyFont="1" applyFill="1"/>
    <xf numFmtId="0" fontId="6" fillId="3" borderId="0" xfId="0" applyFont="1" applyFill="1"/>
    <xf numFmtId="17" fontId="6" fillId="2" borderId="0" xfId="0" applyNumberFormat="1" applyFont="1" applyFill="1"/>
    <xf numFmtId="0" fontId="6" fillId="2" borderId="0" xfId="0" applyFont="1" applyFill="1"/>
    <xf numFmtId="0" fontId="4" fillId="3" borderId="0" xfId="0" applyFont="1" applyFill="1"/>
    <xf numFmtId="0" fontId="4" fillId="2" borderId="0" xfId="0" applyFont="1" applyFill="1"/>
    <xf numFmtId="0" fontId="4" fillId="0" borderId="1" xfId="0" applyFont="1" applyBorder="1"/>
    <xf numFmtId="164" fontId="4" fillId="3" borderId="1" xfId="0" applyNumberFormat="1" applyFont="1" applyFill="1" applyBorder="1"/>
    <xf numFmtId="164" fontId="4" fillId="2" borderId="1" xfId="0" applyNumberFormat="1" applyFont="1" applyFill="1" applyBorder="1"/>
    <xf numFmtId="164" fontId="4" fillId="3" borderId="0" xfId="0" applyNumberFormat="1" applyFont="1" applyFill="1"/>
    <xf numFmtId="164" fontId="4" fillId="2" borderId="0" xfId="0" applyNumberFormat="1" applyFont="1" applyFill="1"/>
    <xf numFmtId="164" fontId="6" fillId="3" borderId="0" xfId="0" applyNumberFormat="1" applyFont="1" applyFill="1"/>
    <xf numFmtId="164" fontId="6" fillId="2" borderId="0" xfId="0" applyNumberFormat="1" applyFont="1" applyFill="1"/>
    <xf numFmtId="165" fontId="4" fillId="3" borderId="0" xfId="0" applyNumberFormat="1" applyFont="1" applyFill="1"/>
    <xf numFmtId="165" fontId="4" fillId="2" borderId="0" xfId="0" applyNumberFormat="1" applyFont="1" applyFill="1"/>
    <xf numFmtId="0" fontId="7" fillId="0" borderId="0" xfId="0" applyFont="1"/>
    <xf numFmtId="164" fontId="7" fillId="3" borderId="0" xfId="0" applyNumberFormat="1" applyFont="1" applyFill="1"/>
    <xf numFmtId="164" fontId="7" fillId="2" borderId="0" xfId="0" applyNumberFormat="1" applyFont="1" applyFill="1"/>
    <xf numFmtId="0" fontId="6" fillId="4" borderId="0" xfId="0" applyFont="1" applyFill="1"/>
    <xf numFmtId="0" fontId="9" fillId="0" borderId="0" xfId="2" applyFont="1"/>
    <xf numFmtId="0" fontId="2" fillId="0" borderId="0" xfId="0" applyFont="1"/>
    <xf numFmtId="0" fontId="2" fillId="4" borderId="0" xfId="0" applyFont="1" applyFill="1"/>
    <xf numFmtId="0" fontId="2" fillId="3" borderId="0" xfId="0" applyFont="1" applyFill="1"/>
    <xf numFmtId="0" fontId="2" fillId="2" borderId="0" xfId="0" applyFont="1" applyFill="1"/>
    <xf numFmtId="164" fontId="2" fillId="3" borderId="0" xfId="0" applyNumberFormat="1" applyFont="1" applyFill="1"/>
    <xf numFmtId="164" fontId="2" fillId="2" borderId="0" xfId="0" applyNumberFormat="1" applyFont="1" applyFill="1"/>
    <xf numFmtId="164" fontId="2" fillId="2" borderId="0" xfId="1" applyNumberFormat="1" applyFont="1" applyFill="1" applyAlignment="1">
      <alignment horizontal="right"/>
    </xf>
    <xf numFmtId="164" fontId="2" fillId="3" borderId="0" xfId="0" applyNumberFormat="1" applyFont="1" applyFill="1" applyAlignment="1">
      <alignment horizontal="right"/>
    </xf>
    <xf numFmtId="164" fontId="2" fillId="3" borderId="0" xfId="1" applyNumberFormat="1" applyFont="1" applyFill="1"/>
    <xf numFmtId="9" fontId="2" fillId="2" borderId="0" xfId="1" applyFont="1" applyFill="1"/>
    <xf numFmtId="164" fontId="4" fillId="0" borderId="1" xfId="0" applyNumberFormat="1" applyFont="1" applyBorder="1"/>
    <xf numFmtId="164" fontId="5" fillId="0" borderId="0" xfId="0" applyNumberFormat="1"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matthey.com/en/products-and-markets/pgms-and-circularity/pgm-markets/pgm-market-repor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AD11-5A94-4115-8B61-DE1158C9EA8E}">
  <dimension ref="A1:E48"/>
  <sheetViews>
    <sheetView workbookViewId="0">
      <selection activeCell="A2" sqref="A2"/>
    </sheetView>
  </sheetViews>
  <sheetFormatPr defaultColWidth="8.7265625" defaultRowHeight="12" x14ac:dyDescent="0.3"/>
  <cols>
    <col min="1" max="1" width="26.1796875" style="4" customWidth="1"/>
    <col min="2" max="16384" width="8.7265625" style="4"/>
  </cols>
  <sheetData>
    <row r="1" spans="1:5" x14ac:dyDescent="0.3">
      <c r="A1" s="1" t="s">
        <v>0</v>
      </c>
      <c r="B1" s="26"/>
      <c r="C1" s="26"/>
      <c r="D1" s="26"/>
      <c r="E1" s="26"/>
    </row>
    <row r="2" spans="1:5" x14ac:dyDescent="0.3">
      <c r="A2" s="1" t="s">
        <v>1</v>
      </c>
      <c r="B2" s="26"/>
      <c r="C2" s="26"/>
      <c r="D2" s="26"/>
      <c r="E2" s="26"/>
    </row>
    <row r="3" spans="1:5" x14ac:dyDescent="0.3">
      <c r="A3" s="1" t="s">
        <v>2</v>
      </c>
      <c r="B3" s="26"/>
      <c r="C3" s="26"/>
      <c r="D3" s="26"/>
      <c r="E3" s="25" t="s">
        <v>3</v>
      </c>
    </row>
    <row r="5" spans="1:5" x14ac:dyDescent="0.3">
      <c r="A5" s="21" t="s">
        <v>4</v>
      </c>
      <c r="B5" s="26"/>
      <c r="C5" s="26"/>
      <c r="D5" s="26"/>
      <c r="E5" s="26"/>
    </row>
    <row r="7" spans="1:5" x14ac:dyDescent="0.3">
      <c r="A7" s="24" t="s">
        <v>91</v>
      </c>
      <c r="B7" s="27"/>
      <c r="C7" s="27"/>
      <c r="D7" s="27"/>
      <c r="E7" s="27"/>
    </row>
    <row r="9" spans="1:5" x14ac:dyDescent="0.3">
      <c r="A9" s="1" t="s">
        <v>5</v>
      </c>
      <c r="B9" s="26"/>
      <c r="C9" s="26"/>
      <c r="D9" s="26"/>
      <c r="E9" s="26"/>
    </row>
    <row r="10" spans="1:5" x14ac:dyDescent="0.3">
      <c r="A10" s="26" t="s">
        <v>6</v>
      </c>
      <c r="B10" s="26" t="s">
        <v>7</v>
      </c>
      <c r="C10" s="26"/>
      <c r="D10" s="26"/>
      <c r="E10" s="26"/>
    </row>
    <row r="11" spans="1:5" x14ac:dyDescent="0.3">
      <c r="A11" s="26" t="s">
        <v>8</v>
      </c>
      <c r="B11" s="26" t="s">
        <v>9</v>
      </c>
      <c r="C11" s="26"/>
      <c r="D11" s="26"/>
      <c r="E11" s="26"/>
    </row>
    <row r="12" spans="1:5" x14ac:dyDescent="0.3">
      <c r="A12" s="26" t="s">
        <v>10</v>
      </c>
      <c r="B12" s="26" t="s">
        <v>11</v>
      </c>
      <c r="C12" s="26"/>
      <c r="D12" s="26"/>
      <c r="E12" s="26"/>
    </row>
    <row r="13" spans="1:5" x14ac:dyDescent="0.3">
      <c r="A13" s="26" t="s">
        <v>12</v>
      </c>
      <c r="B13" s="26" t="s">
        <v>13</v>
      </c>
      <c r="C13" s="26"/>
      <c r="D13" s="26"/>
      <c r="E13" s="26"/>
    </row>
    <row r="14" spans="1:5" x14ac:dyDescent="0.3">
      <c r="A14" s="26" t="s">
        <v>14</v>
      </c>
      <c r="B14" s="26" t="s">
        <v>15</v>
      </c>
      <c r="C14" s="26"/>
      <c r="D14" s="26"/>
      <c r="E14" s="26"/>
    </row>
    <row r="16" spans="1:5" x14ac:dyDescent="0.3">
      <c r="A16" s="1" t="s">
        <v>16</v>
      </c>
      <c r="B16" s="26"/>
      <c r="C16" s="26"/>
      <c r="D16" s="26"/>
      <c r="E16" s="26"/>
    </row>
    <row r="17" spans="1:2" x14ac:dyDescent="0.3">
      <c r="A17" s="1" t="s">
        <v>17</v>
      </c>
      <c r="B17" s="26" t="s">
        <v>18</v>
      </c>
    </row>
    <row r="18" spans="1:2" x14ac:dyDescent="0.3">
      <c r="A18" s="26"/>
      <c r="B18" s="26" t="s">
        <v>19</v>
      </c>
    </row>
    <row r="20" spans="1:2" x14ac:dyDescent="0.3">
      <c r="A20" s="1" t="s">
        <v>20</v>
      </c>
      <c r="B20" s="26" t="s">
        <v>21</v>
      </c>
    </row>
    <row r="21" spans="1:2" x14ac:dyDescent="0.3">
      <c r="A21" s="26"/>
      <c r="B21" s="26" t="s">
        <v>22</v>
      </c>
    </row>
    <row r="22" spans="1:2" x14ac:dyDescent="0.3">
      <c r="A22" s="26"/>
      <c r="B22" s="26" t="s">
        <v>23</v>
      </c>
    </row>
    <row r="24" spans="1:2" x14ac:dyDescent="0.3">
      <c r="A24" s="26"/>
      <c r="B24" s="26" t="s">
        <v>24</v>
      </c>
    </row>
    <row r="25" spans="1:2" x14ac:dyDescent="0.3">
      <c r="A25" s="26"/>
      <c r="B25" s="26" t="s">
        <v>25</v>
      </c>
    </row>
    <row r="27" spans="1:2" x14ac:dyDescent="0.3">
      <c r="A27" s="1" t="s">
        <v>26</v>
      </c>
      <c r="B27" s="26" t="s">
        <v>27</v>
      </c>
    </row>
    <row r="28" spans="1:2" x14ac:dyDescent="0.3">
      <c r="A28" s="26"/>
      <c r="B28" s="26" t="s">
        <v>28</v>
      </c>
    </row>
    <row r="29" spans="1:2" x14ac:dyDescent="0.3">
      <c r="A29" s="26"/>
      <c r="B29" s="26" t="s">
        <v>29</v>
      </c>
    </row>
    <row r="30" spans="1:2" x14ac:dyDescent="0.3">
      <c r="A30" s="26"/>
      <c r="B30" s="26" t="s">
        <v>30</v>
      </c>
    </row>
    <row r="31" spans="1:2" x14ac:dyDescent="0.3">
      <c r="A31" s="26"/>
      <c r="B31" s="26" t="s">
        <v>31</v>
      </c>
    </row>
    <row r="33" spans="1:2" x14ac:dyDescent="0.3">
      <c r="A33" s="26"/>
      <c r="B33" s="26" t="s">
        <v>32</v>
      </c>
    </row>
    <row r="34" spans="1:2" x14ac:dyDescent="0.3">
      <c r="A34" s="26"/>
      <c r="B34" s="26" t="s">
        <v>33</v>
      </c>
    </row>
    <row r="35" spans="1:2" x14ac:dyDescent="0.3">
      <c r="A35" s="26"/>
      <c r="B35" s="26" t="s">
        <v>34</v>
      </c>
    </row>
    <row r="36" spans="1:2" x14ac:dyDescent="0.3">
      <c r="A36" s="26"/>
      <c r="B36" s="26" t="s">
        <v>35</v>
      </c>
    </row>
    <row r="38" spans="1:2" x14ac:dyDescent="0.3">
      <c r="A38" s="26"/>
      <c r="B38" s="26" t="s">
        <v>36</v>
      </c>
    </row>
    <row r="39" spans="1:2" x14ac:dyDescent="0.3">
      <c r="A39" s="26"/>
      <c r="B39" s="26" t="s">
        <v>37</v>
      </c>
    </row>
    <row r="41" spans="1:2" x14ac:dyDescent="0.3">
      <c r="A41" s="1" t="s">
        <v>38</v>
      </c>
      <c r="B41" s="26" t="s">
        <v>39</v>
      </c>
    </row>
    <row r="42" spans="1:2" x14ac:dyDescent="0.3">
      <c r="A42" s="26"/>
      <c r="B42" s="26" t="s">
        <v>40</v>
      </c>
    </row>
    <row r="43" spans="1:2" x14ac:dyDescent="0.3">
      <c r="A43" s="26"/>
      <c r="B43" s="26" t="s">
        <v>41</v>
      </c>
    </row>
    <row r="44" spans="1:2" x14ac:dyDescent="0.3">
      <c r="A44" s="26"/>
      <c r="B44" s="26" t="s">
        <v>42</v>
      </c>
    </row>
    <row r="45" spans="1:2" x14ac:dyDescent="0.3">
      <c r="A45" s="26"/>
      <c r="B45" s="26" t="s">
        <v>43</v>
      </c>
    </row>
    <row r="46" spans="1:2" x14ac:dyDescent="0.3">
      <c r="A46" s="26"/>
      <c r="B46" s="26" t="s">
        <v>44</v>
      </c>
    </row>
    <row r="48" spans="1:2" x14ac:dyDescent="0.3">
      <c r="A48" s="1"/>
      <c r="B48" s="26"/>
    </row>
  </sheetData>
  <hyperlinks>
    <hyperlink ref="E3" r:id="rId1" xr:uid="{E0DB601D-C666-4543-BD30-48D836C9D70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192CD-1471-4029-9657-AB5A3D917C89}">
  <dimension ref="A1:BD119"/>
  <sheetViews>
    <sheetView tabSelected="1" zoomScale="78" zoomScaleNormal="78" workbookViewId="0">
      <pane xSplit="1" ySplit="4" topLeftCell="AL5" activePane="bottomRight" state="frozen"/>
      <selection pane="topRight" activeCell="B1" sqref="B1"/>
      <selection pane="bottomLeft" activeCell="A5" sqref="A5"/>
      <selection pane="bottomRight" activeCell="BE48" sqref="BE48"/>
    </sheetView>
  </sheetViews>
  <sheetFormatPr defaultColWidth="8.7265625" defaultRowHeight="12" x14ac:dyDescent="0.3"/>
  <cols>
    <col min="1" max="1" width="34" style="4" customWidth="1"/>
    <col min="2" max="15" width="8.81640625" style="2"/>
    <col min="16" max="18" width="8.81640625" style="2" customWidth="1"/>
    <col min="19" max="35" width="8.81640625" style="2"/>
    <col min="36" max="50" width="8.81640625" style="3"/>
    <col min="51" max="53" width="8.7265625" style="3"/>
    <col min="54" max="16384" width="8.7265625" style="4"/>
  </cols>
  <sheetData>
    <row r="1" spans="1:53" x14ac:dyDescent="0.3">
      <c r="A1" s="1" t="s">
        <v>45</v>
      </c>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9"/>
      <c r="AK1" s="29"/>
      <c r="AL1" s="29"/>
      <c r="AM1" s="29"/>
      <c r="AN1" s="29"/>
      <c r="AO1" s="29"/>
      <c r="AP1" s="29"/>
      <c r="AQ1" s="29"/>
      <c r="AR1" s="29"/>
      <c r="AS1" s="29"/>
      <c r="AT1" s="29"/>
      <c r="AU1" s="29"/>
      <c r="AV1" s="29"/>
      <c r="AW1" s="29"/>
      <c r="AX1" s="29"/>
      <c r="AY1" s="29"/>
      <c r="AZ1" s="29"/>
      <c r="BA1" s="29"/>
    </row>
    <row r="2" spans="1:53" x14ac:dyDescent="0.3">
      <c r="A2" s="24" t="s">
        <v>92</v>
      </c>
      <c r="B2" s="24"/>
      <c r="C2" s="24"/>
      <c r="D2" s="24"/>
      <c r="E2" s="24"/>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9"/>
      <c r="AK2" s="29"/>
      <c r="AL2" s="29"/>
      <c r="AM2" s="29"/>
      <c r="AN2" s="29"/>
      <c r="AO2" s="29"/>
      <c r="AP2" s="29"/>
      <c r="AQ2" s="29"/>
      <c r="AR2" s="29"/>
      <c r="AS2" s="29"/>
      <c r="AT2" s="29"/>
      <c r="AU2" s="29"/>
      <c r="AV2" s="29"/>
      <c r="AW2" s="29"/>
      <c r="AX2" s="29"/>
      <c r="AY2" s="29"/>
      <c r="AZ2" s="29"/>
      <c r="BA2" s="29"/>
    </row>
    <row r="3" spans="1:53" s="5" customFormat="1" x14ac:dyDescent="0.3">
      <c r="B3" s="6" t="s">
        <v>46</v>
      </c>
      <c r="C3" s="7"/>
      <c r="D3" s="7"/>
      <c r="E3" s="7"/>
      <c r="F3" s="7"/>
      <c r="G3" s="7"/>
      <c r="H3" s="6" t="s">
        <v>46</v>
      </c>
      <c r="I3" s="7"/>
      <c r="J3" s="7"/>
      <c r="K3" s="7"/>
      <c r="L3" s="7"/>
      <c r="M3" s="7"/>
      <c r="N3" s="7"/>
      <c r="O3" s="7"/>
      <c r="P3" s="6" t="s">
        <v>46</v>
      </c>
      <c r="Q3" s="7"/>
      <c r="R3" s="7"/>
      <c r="S3" s="7"/>
      <c r="T3" s="7"/>
      <c r="U3" s="7"/>
      <c r="V3" s="7"/>
      <c r="W3" s="7"/>
      <c r="X3" s="6" t="s">
        <v>46</v>
      </c>
      <c r="Y3" s="7"/>
      <c r="Z3" s="7"/>
      <c r="AA3" s="7"/>
      <c r="AB3" s="7"/>
      <c r="AC3" s="7"/>
      <c r="AD3" s="7"/>
      <c r="AE3" s="7"/>
      <c r="AF3" s="7"/>
      <c r="AG3" s="6" t="s">
        <v>46</v>
      </c>
      <c r="AH3" s="7"/>
      <c r="AI3" s="28"/>
      <c r="AJ3" s="8" t="s">
        <v>47</v>
      </c>
      <c r="AK3" s="8"/>
      <c r="AL3" s="8"/>
      <c r="AM3" s="8"/>
      <c r="AN3" s="8"/>
      <c r="AO3" s="8"/>
      <c r="AP3" s="8" t="s">
        <v>47</v>
      </c>
      <c r="AQ3" s="9"/>
      <c r="AR3" s="9"/>
      <c r="AS3" s="9"/>
      <c r="AT3" s="9"/>
      <c r="AU3" s="9"/>
      <c r="AV3" s="9"/>
      <c r="AW3" s="8" t="s">
        <v>47</v>
      </c>
      <c r="AX3" s="9"/>
      <c r="AY3" s="9"/>
      <c r="AZ3" s="9"/>
      <c r="BA3" s="9"/>
    </row>
    <row r="4" spans="1:53" s="1" customFormat="1" x14ac:dyDescent="0.3">
      <c r="A4" s="1" t="s">
        <v>48</v>
      </c>
      <c r="B4" s="10">
        <f t="shared" ref="B4:AC4" si="0">C4-1</f>
        <v>1975</v>
      </c>
      <c r="C4" s="10">
        <f t="shared" si="0"/>
        <v>1976</v>
      </c>
      <c r="D4" s="10">
        <f t="shared" si="0"/>
        <v>1977</v>
      </c>
      <c r="E4" s="10">
        <f t="shared" si="0"/>
        <v>1978</v>
      </c>
      <c r="F4" s="10">
        <f t="shared" si="0"/>
        <v>1979</v>
      </c>
      <c r="G4" s="10">
        <f t="shared" si="0"/>
        <v>1980</v>
      </c>
      <c r="H4" s="10">
        <f t="shared" si="0"/>
        <v>1981</v>
      </c>
      <c r="I4" s="10">
        <f t="shared" si="0"/>
        <v>1982</v>
      </c>
      <c r="J4" s="10">
        <f t="shared" si="0"/>
        <v>1983</v>
      </c>
      <c r="K4" s="10">
        <f t="shared" si="0"/>
        <v>1984</v>
      </c>
      <c r="L4" s="10">
        <f t="shared" si="0"/>
        <v>1985</v>
      </c>
      <c r="M4" s="10">
        <f t="shared" si="0"/>
        <v>1986</v>
      </c>
      <c r="N4" s="10">
        <f t="shared" si="0"/>
        <v>1987</v>
      </c>
      <c r="O4" s="10">
        <f t="shared" si="0"/>
        <v>1988</v>
      </c>
      <c r="P4" s="10">
        <f t="shared" si="0"/>
        <v>1989</v>
      </c>
      <c r="Q4" s="10">
        <f t="shared" si="0"/>
        <v>1990</v>
      </c>
      <c r="R4" s="10">
        <f t="shared" si="0"/>
        <v>1991</v>
      </c>
      <c r="S4" s="10">
        <f t="shared" si="0"/>
        <v>1992</v>
      </c>
      <c r="T4" s="10">
        <f t="shared" si="0"/>
        <v>1993</v>
      </c>
      <c r="U4" s="10">
        <f t="shared" si="0"/>
        <v>1994</v>
      </c>
      <c r="V4" s="10">
        <f t="shared" si="0"/>
        <v>1995</v>
      </c>
      <c r="W4" s="10">
        <f t="shared" si="0"/>
        <v>1996</v>
      </c>
      <c r="X4" s="10">
        <f t="shared" si="0"/>
        <v>1997</v>
      </c>
      <c r="Y4" s="10">
        <f t="shared" si="0"/>
        <v>1998</v>
      </c>
      <c r="Z4" s="10">
        <f t="shared" si="0"/>
        <v>1999</v>
      </c>
      <c r="AA4" s="10">
        <f t="shared" si="0"/>
        <v>2000</v>
      </c>
      <c r="AB4" s="10">
        <f t="shared" si="0"/>
        <v>2001</v>
      </c>
      <c r="AC4" s="10">
        <f t="shared" si="0"/>
        <v>2002</v>
      </c>
      <c r="AD4" s="10">
        <f>AE4-1</f>
        <v>2003</v>
      </c>
      <c r="AE4" s="10">
        <v>2004</v>
      </c>
      <c r="AF4" s="10">
        <v>2005</v>
      </c>
      <c r="AG4" s="10">
        <v>2006</v>
      </c>
      <c r="AH4" s="10">
        <v>2007</v>
      </c>
      <c r="AI4" s="10">
        <v>2008</v>
      </c>
      <c r="AJ4" s="11">
        <v>2009</v>
      </c>
      <c r="AK4" s="11">
        <v>2010</v>
      </c>
      <c r="AL4" s="11">
        <v>2011</v>
      </c>
      <c r="AM4" s="11">
        <v>2012</v>
      </c>
      <c r="AN4" s="11">
        <v>2013</v>
      </c>
      <c r="AO4" s="11">
        <f>AN4+1</f>
        <v>2014</v>
      </c>
      <c r="AP4" s="11">
        <f>AO4+1</f>
        <v>2015</v>
      </c>
      <c r="AQ4" s="11">
        <f>AP4+1</f>
        <v>2016</v>
      </c>
      <c r="AR4" s="11">
        <f>AQ4+1</f>
        <v>2017</v>
      </c>
      <c r="AS4" s="11">
        <f>AR4+1</f>
        <v>2018</v>
      </c>
      <c r="AT4" s="11">
        <v>2019</v>
      </c>
      <c r="AU4" s="11">
        <v>2020</v>
      </c>
      <c r="AV4" s="11">
        <v>2021</v>
      </c>
      <c r="AW4" s="11">
        <v>2022</v>
      </c>
      <c r="AX4" s="11">
        <v>2023</v>
      </c>
      <c r="AY4" s="11">
        <v>2024</v>
      </c>
      <c r="AZ4" s="11">
        <v>2025</v>
      </c>
      <c r="BA4" s="11">
        <v>2026</v>
      </c>
    </row>
    <row r="5" spans="1:53" x14ac:dyDescent="0.3">
      <c r="A5" s="1" t="s">
        <v>17</v>
      </c>
      <c r="B5" s="30"/>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1"/>
      <c r="AK5" s="31"/>
      <c r="AL5" s="31"/>
      <c r="AM5" s="31"/>
      <c r="AN5" s="31"/>
      <c r="AO5" s="31"/>
      <c r="AP5" s="31"/>
      <c r="AQ5" s="31"/>
      <c r="AR5" s="31"/>
      <c r="AS5" s="31"/>
      <c r="AT5" s="31"/>
      <c r="AU5" s="31"/>
      <c r="AV5" s="31"/>
      <c r="AW5" s="31"/>
      <c r="AX5" s="31"/>
      <c r="AY5" s="31"/>
      <c r="AZ5" s="31"/>
      <c r="BA5" s="31"/>
    </row>
    <row r="6" spans="1:53" x14ac:dyDescent="0.3">
      <c r="A6" s="26" t="s">
        <v>49</v>
      </c>
      <c r="B6" s="30">
        <v>1760</v>
      </c>
      <c r="C6" s="30">
        <v>1710</v>
      </c>
      <c r="D6" s="30">
        <v>1780</v>
      </c>
      <c r="E6" s="30">
        <v>1950</v>
      </c>
      <c r="F6" s="30">
        <v>2180</v>
      </c>
      <c r="G6" s="30">
        <v>2320</v>
      </c>
      <c r="H6" s="30">
        <v>1800</v>
      </c>
      <c r="I6" s="30">
        <v>1960</v>
      </c>
      <c r="J6" s="30">
        <v>2070</v>
      </c>
      <c r="K6" s="30">
        <v>2280</v>
      </c>
      <c r="L6" s="30">
        <v>2340</v>
      </c>
      <c r="M6" s="30">
        <v>2350</v>
      </c>
      <c r="N6" s="30">
        <v>2520</v>
      </c>
      <c r="O6" s="30">
        <v>2580</v>
      </c>
      <c r="P6" s="30">
        <v>2620</v>
      </c>
      <c r="Q6" s="30">
        <v>2760</v>
      </c>
      <c r="R6" s="30">
        <v>2770</v>
      </c>
      <c r="S6" s="30">
        <v>2750</v>
      </c>
      <c r="T6" s="30">
        <v>3360</v>
      </c>
      <c r="U6" s="30">
        <v>3160</v>
      </c>
      <c r="V6" s="30">
        <v>3370</v>
      </c>
      <c r="W6" s="30">
        <v>3390</v>
      </c>
      <c r="X6" s="30">
        <v>3700</v>
      </c>
      <c r="Y6" s="30">
        <v>3680</v>
      </c>
      <c r="Z6" s="30">
        <v>3900</v>
      </c>
      <c r="AA6" s="30">
        <v>3800</v>
      </c>
      <c r="AB6" s="30">
        <v>4100</v>
      </c>
      <c r="AC6" s="30">
        <v>4450</v>
      </c>
      <c r="AD6" s="30">
        <v>4630</v>
      </c>
      <c r="AE6" s="30">
        <v>5010</v>
      </c>
      <c r="AF6" s="30">
        <v>5115</v>
      </c>
      <c r="AG6" s="30">
        <v>5295.03</v>
      </c>
      <c r="AH6" s="30">
        <v>5070</v>
      </c>
      <c r="AI6" s="30">
        <v>4515.000441107677</v>
      </c>
      <c r="AJ6" s="31">
        <v>4635</v>
      </c>
      <c r="AK6" s="31">
        <v>4635</v>
      </c>
      <c r="AL6" s="31">
        <v>4860</v>
      </c>
      <c r="AM6" s="31">
        <v>4110</v>
      </c>
      <c r="AN6" s="31">
        <v>4208</v>
      </c>
      <c r="AO6" s="31">
        <v>3546</v>
      </c>
      <c r="AP6" s="31">
        <v>4572</v>
      </c>
      <c r="AQ6" s="31">
        <v>4392</v>
      </c>
      <c r="AR6" s="31">
        <v>4450</v>
      </c>
      <c r="AS6" s="31">
        <v>4467</v>
      </c>
      <c r="AT6" s="31">
        <v>4344</v>
      </c>
      <c r="AU6" s="31">
        <v>3243</v>
      </c>
      <c r="AV6" s="31">
        <v>4609</v>
      </c>
      <c r="AW6" s="31">
        <v>3966</v>
      </c>
      <c r="AX6" s="31">
        <v>3961</v>
      </c>
      <c r="AY6" s="31">
        <v>4154</v>
      </c>
      <c r="AZ6" s="31">
        <v>3957</v>
      </c>
      <c r="BA6" s="31">
        <v>3873</v>
      </c>
    </row>
    <row r="7" spans="1:53" x14ac:dyDescent="0.3">
      <c r="A7" s="26" t="s">
        <v>50</v>
      </c>
      <c r="B7" s="30">
        <v>600</v>
      </c>
      <c r="C7" s="30">
        <v>690</v>
      </c>
      <c r="D7" s="30">
        <v>640</v>
      </c>
      <c r="E7" s="30">
        <v>490</v>
      </c>
      <c r="F7" s="30">
        <v>460</v>
      </c>
      <c r="G7" s="30">
        <v>340</v>
      </c>
      <c r="H7" s="30">
        <v>370</v>
      </c>
      <c r="I7" s="30">
        <v>380</v>
      </c>
      <c r="J7" s="30">
        <v>290</v>
      </c>
      <c r="K7" s="30">
        <v>250</v>
      </c>
      <c r="L7" s="30">
        <v>230</v>
      </c>
      <c r="M7" s="30">
        <v>290</v>
      </c>
      <c r="N7" s="30">
        <v>400</v>
      </c>
      <c r="O7" s="30">
        <v>440</v>
      </c>
      <c r="P7" s="30">
        <v>550</v>
      </c>
      <c r="Q7" s="30">
        <v>720</v>
      </c>
      <c r="R7" s="30">
        <v>1100</v>
      </c>
      <c r="S7" s="30">
        <v>750</v>
      </c>
      <c r="T7" s="30">
        <v>680</v>
      </c>
      <c r="U7" s="30">
        <v>1010</v>
      </c>
      <c r="V7" s="30">
        <v>1280</v>
      </c>
      <c r="W7" s="30">
        <v>1220</v>
      </c>
      <c r="X7" s="30">
        <v>900</v>
      </c>
      <c r="Y7" s="30">
        <v>1300</v>
      </c>
      <c r="Z7" s="30">
        <v>540</v>
      </c>
      <c r="AA7" s="30">
        <v>1100</v>
      </c>
      <c r="AB7" s="30">
        <v>1300</v>
      </c>
      <c r="AC7" s="30">
        <v>980</v>
      </c>
      <c r="AD7" s="30">
        <v>1050</v>
      </c>
      <c r="AE7" s="30">
        <v>845</v>
      </c>
      <c r="AF7" s="30">
        <v>890</v>
      </c>
      <c r="AG7" s="30">
        <v>920</v>
      </c>
      <c r="AH7" s="30">
        <v>915</v>
      </c>
      <c r="AI7" s="30">
        <v>805</v>
      </c>
      <c r="AJ7" s="31">
        <v>785</v>
      </c>
      <c r="AK7" s="31">
        <v>825</v>
      </c>
      <c r="AL7" s="31">
        <v>835</v>
      </c>
      <c r="AM7" s="31">
        <v>801</v>
      </c>
      <c r="AN7" s="31">
        <v>736</v>
      </c>
      <c r="AO7" s="31">
        <v>700</v>
      </c>
      <c r="AP7" s="31">
        <v>670</v>
      </c>
      <c r="AQ7" s="31">
        <v>714</v>
      </c>
      <c r="AR7" s="31">
        <v>720</v>
      </c>
      <c r="AS7" s="31">
        <v>687</v>
      </c>
      <c r="AT7" s="31">
        <v>721</v>
      </c>
      <c r="AU7" s="31">
        <v>700</v>
      </c>
      <c r="AV7" s="31">
        <v>640</v>
      </c>
      <c r="AW7" s="32">
        <v>350</v>
      </c>
      <c r="AX7" s="32">
        <v>850</v>
      </c>
      <c r="AY7" s="32">
        <v>700</v>
      </c>
      <c r="AZ7" s="32">
        <v>650</v>
      </c>
      <c r="BA7" s="32">
        <v>630</v>
      </c>
    </row>
    <row r="8" spans="1:53" x14ac:dyDescent="0.3">
      <c r="A8" s="26" t="s">
        <v>51</v>
      </c>
      <c r="B8" s="30">
        <v>140</v>
      </c>
      <c r="C8" s="30">
        <v>170</v>
      </c>
      <c r="D8" s="30">
        <v>170</v>
      </c>
      <c r="E8" s="30">
        <v>170</v>
      </c>
      <c r="F8" s="30">
        <v>130</v>
      </c>
      <c r="G8" s="30">
        <v>130</v>
      </c>
      <c r="H8" s="30">
        <v>130</v>
      </c>
      <c r="I8" s="30">
        <v>120</v>
      </c>
      <c r="J8" s="30">
        <v>80</v>
      </c>
      <c r="K8" s="30">
        <v>150</v>
      </c>
      <c r="L8" s="30">
        <v>150</v>
      </c>
      <c r="M8" s="30">
        <v>150</v>
      </c>
      <c r="N8" s="30">
        <v>140</v>
      </c>
      <c r="O8" s="30">
        <v>210</v>
      </c>
      <c r="P8" s="30">
        <v>195</v>
      </c>
      <c r="Q8" s="30">
        <v>185</v>
      </c>
      <c r="R8" s="30">
        <v>220</v>
      </c>
      <c r="S8" s="30">
        <v>200</v>
      </c>
      <c r="T8" s="30">
        <v>220</v>
      </c>
      <c r="U8" s="30">
        <v>220</v>
      </c>
      <c r="V8" s="30">
        <v>240</v>
      </c>
      <c r="W8" s="30">
        <v>240</v>
      </c>
      <c r="X8" s="30">
        <v>240</v>
      </c>
      <c r="Y8" s="30">
        <v>285</v>
      </c>
      <c r="Z8" s="30">
        <v>270</v>
      </c>
      <c r="AA8" s="30">
        <v>285</v>
      </c>
      <c r="AB8" s="30">
        <v>360</v>
      </c>
      <c r="AC8" s="30">
        <v>390</v>
      </c>
      <c r="AD8" s="30">
        <v>295</v>
      </c>
      <c r="AE8" s="30">
        <v>385</v>
      </c>
      <c r="AF8" s="30">
        <v>365</v>
      </c>
      <c r="AG8" s="30">
        <v>345</v>
      </c>
      <c r="AH8" s="30">
        <v>325</v>
      </c>
      <c r="AI8" s="30">
        <v>325</v>
      </c>
      <c r="AJ8" s="31">
        <v>260</v>
      </c>
      <c r="AK8" s="31">
        <v>200</v>
      </c>
      <c r="AL8" s="31">
        <v>350</v>
      </c>
      <c r="AM8" s="31">
        <v>306</v>
      </c>
      <c r="AN8" s="31">
        <v>322</v>
      </c>
      <c r="AO8" s="31">
        <v>346</v>
      </c>
      <c r="AP8" s="31">
        <v>354</v>
      </c>
      <c r="AQ8" s="31">
        <v>370</v>
      </c>
      <c r="AR8" s="31">
        <v>368</v>
      </c>
      <c r="AS8" s="31">
        <v>370</v>
      </c>
      <c r="AT8" s="31">
        <v>367</v>
      </c>
      <c r="AU8" s="31">
        <v>334</v>
      </c>
      <c r="AV8" s="31">
        <v>279</v>
      </c>
      <c r="AW8" s="31">
        <v>270</v>
      </c>
      <c r="AX8" s="31">
        <v>288</v>
      </c>
      <c r="AY8" s="31">
        <v>264</v>
      </c>
      <c r="AZ8" s="31">
        <v>224</v>
      </c>
      <c r="BA8" s="31">
        <v>235</v>
      </c>
    </row>
    <row r="9" spans="1:53" x14ac:dyDescent="0.3">
      <c r="A9" s="26" t="s">
        <v>52</v>
      </c>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0">
        <v>155</v>
      </c>
      <c r="AG9" s="30">
        <v>165</v>
      </c>
      <c r="AH9" s="30">
        <v>170</v>
      </c>
      <c r="AI9" s="30">
        <v>180</v>
      </c>
      <c r="AJ9" s="31">
        <v>230</v>
      </c>
      <c r="AK9" s="31">
        <v>280</v>
      </c>
      <c r="AL9" s="31">
        <v>340</v>
      </c>
      <c r="AM9" s="31">
        <v>337</v>
      </c>
      <c r="AN9" s="31">
        <v>410</v>
      </c>
      <c r="AO9" s="31">
        <v>401</v>
      </c>
      <c r="AP9" s="31">
        <v>400</v>
      </c>
      <c r="AQ9" s="31">
        <v>489</v>
      </c>
      <c r="AR9" s="31">
        <v>466</v>
      </c>
      <c r="AS9" s="31">
        <v>474</v>
      </c>
      <c r="AT9" s="31">
        <v>451</v>
      </c>
      <c r="AU9" s="31">
        <v>482</v>
      </c>
      <c r="AV9" s="31">
        <v>465</v>
      </c>
      <c r="AW9" s="31">
        <v>488</v>
      </c>
      <c r="AX9" s="31">
        <v>515</v>
      </c>
      <c r="AY9" s="31">
        <v>507</v>
      </c>
      <c r="AZ9" s="31">
        <v>513</v>
      </c>
      <c r="BA9" s="31">
        <v>515</v>
      </c>
    </row>
    <row r="10" spans="1:53" x14ac:dyDescent="0.3">
      <c r="A10" s="26" t="s">
        <v>53</v>
      </c>
      <c r="B10" s="30">
        <v>30</v>
      </c>
      <c r="C10" s="30">
        <v>30</v>
      </c>
      <c r="D10" s="30">
        <v>20</v>
      </c>
      <c r="E10" s="30">
        <v>40</v>
      </c>
      <c r="F10" s="30">
        <v>30</v>
      </c>
      <c r="G10" s="30">
        <v>30</v>
      </c>
      <c r="H10" s="30">
        <v>30</v>
      </c>
      <c r="I10" s="30">
        <v>30</v>
      </c>
      <c r="J10" s="30">
        <v>40</v>
      </c>
      <c r="K10" s="30">
        <v>40</v>
      </c>
      <c r="L10" s="30">
        <v>40</v>
      </c>
      <c r="M10" s="30">
        <v>40</v>
      </c>
      <c r="N10" s="30">
        <v>40</v>
      </c>
      <c r="O10" s="30">
        <v>50</v>
      </c>
      <c r="P10" s="30">
        <v>60</v>
      </c>
      <c r="Q10" s="30">
        <v>65</v>
      </c>
      <c r="R10" s="30">
        <v>70</v>
      </c>
      <c r="S10" s="30">
        <v>120</v>
      </c>
      <c r="T10" s="30">
        <v>130</v>
      </c>
      <c r="U10" s="30">
        <v>140</v>
      </c>
      <c r="V10" s="30">
        <v>100</v>
      </c>
      <c r="W10" s="30">
        <v>130</v>
      </c>
      <c r="X10" s="30">
        <v>120</v>
      </c>
      <c r="Y10" s="30">
        <v>135</v>
      </c>
      <c r="Z10" s="30">
        <v>160</v>
      </c>
      <c r="AA10" s="30">
        <v>105</v>
      </c>
      <c r="AB10" s="30">
        <v>100</v>
      </c>
      <c r="AC10" s="30">
        <v>150</v>
      </c>
      <c r="AD10" s="30">
        <v>225</v>
      </c>
      <c r="AE10" s="30">
        <v>250</v>
      </c>
      <c r="AF10" s="30">
        <v>115</v>
      </c>
      <c r="AG10" s="30">
        <v>105</v>
      </c>
      <c r="AH10" s="30">
        <v>120</v>
      </c>
      <c r="AI10" s="30">
        <v>115</v>
      </c>
      <c r="AJ10" s="31">
        <v>115</v>
      </c>
      <c r="AK10" s="31">
        <v>110</v>
      </c>
      <c r="AL10" s="31">
        <v>100</v>
      </c>
      <c r="AM10" s="31">
        <v>126</v>
      </c>
      <c r="AN10" s="31">
        <v>174</v>
      </c>
      <c r="AO10" s="31">
        <v>167</v>
      </c>
      <c r="AP10" s="31">
        <v>158</v>
      </c>
      <c r="AQ10" s="31">
        <v>162</v>
      </c>
      <c r="AR10" s="31">
        <v>157</v>
      </c>
      <c r="AS10" s="31">
        <v>152</v>
      </c>
      <c r="AT10" s="31">
        <v>154</v>
      </c>
      <c r="AU10" s="31">
        <v>205</v>
      </c>
      <c r="AV10" s="31">
        <v>222</v>
      </c>
      <c r="AW10" s="31">
        <v>160</v>
      </c>
      <c r="AX10" s="31">
        <v>162</v>
      </c>
      <c r="AY10" s="31">
        <v>199</v>
      </c>
      <c r="AZ10" s="31">
        <v>213</v>
      </c>
      <c r="BA10" s="31">
        <v>202</v>
      </c>
    </row>
    <row r="11" spans="1:53" s="12" customFormat="1" x14ac:dyDescent="0.3">
      <c r="A11" s="12" t="s">
        <v>54</v>
      </c>
      <c r="B11" s="13">
        <f t="shared" ref="B11" si="1">SUM(B6:B10)</f>
        <v>2530</v>
      </c>
      <c r="C11" s="13">
        <f t="shared" ref="C11:AL11" si="2">SUM(C6:C10)</f>
        <v>2600</v>
      </c>
      <c r="D11" s="13">
        <f t="shared" si="2"/>
        <v>2610</v>
      </c>
      <c r="E11" s="13">
        <f t="shared" si="2"/>
        <v>2650</v>
      </c>
      <c r="F11" s="13">
        <f t="shared" si="2"/>
        <v>2800</v>
      </c>
      <c r="G11" s="13">
        <f t="shared" si="2"/>
        <v>2820</v>
      </c>
      <c r="H11" s="13">
        <f t="shared" si="2"/>
        <v>2330</v>
      </c>
      <c r="I11" s="13">
        <f t="shared" si="2"/>
        <v>2490</v>
      </c>
      <c r="J11" s="13">
        <f t="shared" si="2"/>
        <v>2480</v>
      </c>
      <c r="K11" s="13">
        <f t="shared" si="2"/>
        <v>2720</v>
      </c>
      <c r="L11" s="13">
        <f t="shared" si="2"/>
        <v>2760</v>
      </c>
      <c r="M11" s="13">
        <f t="shared" si="2"/>
        <v>2830</v>
      </c>
      <c r="N11" s="13">
        <f t="shared" si="2"/>
        <v>3100</v>
      </c>
      <c r="O11" s="13">
        <f t="shared" si="2"/>
        <v>3280</v>
      </c>
      <c r="P11" s="13">
        <f t="shared" si="2"/>
        <v>3425</v>
      </c>
      <c r="Q11" s="13">
        <f t="shared" si="2"/>
        <v>3730</v>
      </c>
      <c r="R11" s="13">
        <f t="shared" si="2"/>
        <v>4160</v>
      </c>
      <c r="S11" s="13">
        <f t="shared" si="2"/>
        <v>3820</v>
      </c>
      <c r="T11" s="13">
        <f t="shared" si="2"/>
        <v>4390</v>
      </c>
      <c r="U11" s="13">
        <f t="shared" si="2"/>
        <v>4530</v>
      </c>
      <c r="V11" s="13">
        <f t="shared" si="2"/>
        <v>4990</v>
      </c>
      <c r="W11" s="13">
        <f t="shared" si="2"/>
        <v>4980</v>
      </c>
      <c r="X11" s="13">
        <f t="shared" si="2"/>
        <v>4960</v>
      </c>
      <c r="Y11" s="13">
        <f t="shared" si="2"/>
        <v>5400</v>
      </c>
      <c r="Z11" s="13">
        <f t="shared" si="2"/>
        <v>4870</v>
      </c>
      <c r="AA11" s="13">
        <f t="shared" si="2"/>
        <v>5290</v>
      </c>
      <c r="AB11" s="13">
        <f t="shared" si="2"/>
        <v>5860</v>
      </c>
      <c r="AC11" s="13">
        <f t="shared" si="2"/>
        <v>5970</v>
      </c>
      <c r="AD11" s="13">
        <f t="shared" si="2"/>
        <v>6200</v>
      </c>
      <c r="AE11" s="13">
        <f t="shared" si="2"/>
        <v>6490</v>
      </c>
      <c r="AF11" s="13">
        <f t="shared" si="2"/>
        <v>6640</v>
      </c>
      <c r="AG11" s="13">
        <f t="shared" si="2"/>
        <v>6830.03</v>
      </c>
      <c r="AH11" s="13">
        <f t="shared" si="2"/>
        <v>6600</v>
      </c>
      <c r="AI11" s="13">
        <f t="shared" si="2"/>
        <v>5940.000441107677</v>
      </c>
      <c r="AJ11" s="14">
        <f t="shared" si="2"/>
        <v>6025</v>
      </c>
      <c r="AK11" s="14">
        <f t="shared" si="2"/>
        <v>6050</v>
      </c>
      <c r="AL11" s="14">
        <f t="shared" si="2"/>
        <v>6485</v>
      </c>
      <c r="AM11" s="14">
        <f>SUM(AM6:AM10)</f>
        <v>5680</v>
      </c>
      <c r="AN11" s="14">
        <f t="shared" ref="AN11:AY11" si="3">SUM(AN6:AN10)</f>
        <v>5850</v>
      </c>
      <c r="AO11" s="14">
        <f t="shared" si="3"/>
        <v>5160</v>
      </c>
      <c r="AP11" s="14">
        <f t="shared" si="3"/>
        <v>6154</v>
      </c>
      <c r="AQ11" s="14">
        <f t="shared" si="3"/>
        <v>6127</v>
      </c>
      <c r="AR11" s="14">
        <f t="shared" si="3"/>
        <v>6161</v>
      </c>
      <c r="AS11" s="14">
        <f t="shared" si="3"/>
        <v>6150</v>
      </c>
      <c r="AT11" s="14">
        <f t="shared" si="3"/>
        <v>6037</v>
      </c>
      <c r="AU11" s="14">
        <f t="shared" si="3"/>
        <v>4964</v>
      </c>
      <c r="AV11" s="14">
        <f t="shared" si="3"/>
        <v>6215</v>
      </c>
      <c r="AW11" s="14">
        <f t="shared" si="3"/>
        <v>5234</v>
      </c>
      <c r="AX11" s="14">
        <f t="shared" si="3"/>
        <v>5776</v>
      </c>
      <c r="AY11" s="14">
        <f t="shared" si="3"/>
        <v>5824</v>
      </c>
      <c r="AZ11" s="14">
        <f t="shared" ref="AZ11:BA11" si="4">SUM(AZ6:AZ10)</f>
        <v>5557</v>
      </c>
      <c r="BA11" s="14">
        <f t="shared" si="4"/>
        <v>5455</v>
      </c>
    </row>
    <row r="12" spans="1:53" x14ac:dyDescent="0.3">
      <c r="A12" s="26"/>
      <c r="B12" s="30"/>
      <c r="C12" s="30"/>
      <c r="D12" s="30"/>
      <c r="E12" s="30"/>
      <c r="F12" s="30"/>
      <c r="G12" s="30"/>
      <c r="H12" s="30"/>
      <c r="I12" s="30"/>
      <c r="J12" s="30"/>
      <c r="K12" s="30"/>
      <c r="L12" s="34"/>
      <c r="M12" s="30"/>
      <c r="N12" s="30"/>
      <c r="O12" s="30"/>
      <c r="P12" s="30"/>
      <c r="Q12" s="30"/>
      <c r="R12" s="30"/>
      <c r="S12" s="30"/>
      <c r="T12" s="30"/>
      <c r="U12" s="30"/>
      <c r="V12" s="30"/>
      <c r="W12" s="30"/>
      <c r="X12" s="30"/>
      <c r="Y12" s="30"/>
      <c r="Z12" s="30"/>
      <c r="AA12" s="30"/>
      <c r="AB12" s="30"/>
      <c r="AC12" s="30"/>
      <c r="AD12" s="30"/>
      <c r="AE12" s="30"/>
      <c r="AF12" s="30"/>
      <c r="AG12" s="30"/>
      <c r="AH12" s="30"/>
      <c r="AI12" s="30"/>
      <c r="AJ12" s="31"/>
      <c r="AK12" s="31"/>
      <c r="AL12" s="31"/>
      <c r="AM12" s="31"/>
      <c r="AN12" s="31"/>
      <c r="AO12" s="31"/>
      <c r="AP12" s="31"/>
      <c r="AQ12" s="31"/>
      <c r="AR12" s="31"/>
      <c r="AS12" s="31"/>
      <c r="AT12" s="31"/>
      <c r="AU12" s="31"/>
      <c r="AV12" s="31"/>
      <c r="AW12" s="31"/>
      <c r="AX12" s="31"/>
      <c r="AY12" s="31"/>
      <c r="AZ12" s="31"/>
      <c r="BA12" s="31"/>
    </row>
    <row r="13" spans="1:53" x14ac:dyDescent="0.3">
      <c r="A13" s="1" t="s">
        <v>20</v>
      </c>
      <c r="B13" s="30"/>
      <c r="C13" s="30"/>
      <c r="D13" s="30"/>
      <c r="E13" s="30"/>
      <c r="F13" s="30"/>
      <c r="G13" s="30"/>
      <c r="H13" s="30"/>
      <c r="I13" s="30"/>
      <c r="J13" s="30"/>
      <c r="K13" s="30"/>
      <c r="L13" s="34"/>
      <c r="M13" s="30"/>
      <c r="N13" s="30"/>
      <c r="O13" s="30"/>
      <c r="P13" s="30"/>
      <c r="Q13" s="30"/>
      <c r="R13" s="30"/>
      <c r="S13" s="30"/>
      <c r="T13" s="30"/>
      <c r="U13" s="30"/>
      <c r="V13" s="30"/>
      <c r="W13" s="30"/>
      <c r="X13" s="30"/>
      <c r="Y13" s="30"/>
      <c r="Z13" s="30"/>
      <c r="AA13" s="30"/>
      <c r="AB13" s="30"/>
      <c r="AC13" s="30"/>
      <c r="AD13" s="30"/>
      <c r="AE13" s="30"/>
      <c r="AF13" s="30"/>
      <c r="AG13" s="30"/>
      <c r="AH13" s="30"/>
      <c r="AI13" s="30"/>
      <c r="AJ13" s="35"/>
      <c r="AK13" s="35"/>
      <c r="AL13" s="35"/>
      <c r="AM13" s="35"/>
      <c r="AN13" s="35"/>
      <c r="AO13" s="35"/>
      <c r="AP13" s="35"/>
      <c r="AQ13" s="35"/>
      <c r="AR13" s="35"/>
      <c r="AS13" s="35"/>
      <c r="AT13" s="35"/>
      <c r="AU13" s="35"/>
      <c r="AV13" s="31"/>
      <c r="AW13" s="31"/>
      <c r="AX13" s="31"/>
      <c r="AY13" s="31"/>
      <c r="AZ13" s="31"/>
      <c r="BA13" s="31"/>
    </row>
    <row r="14" spans="1:53" x14ac:dyDescent="0.3">
      <c r="A14" s="26" t="s">
        <v>55</v>
      </c>
      <c r="B14" s="30"/>
      <c r="C14" s="30"/>
      <c r="D14" s="30"/>
      <c r="E14" s="30"/>
      <c r="F14" s="30"/>
      <c r="G14" s="30"/>
      <c r="H14" s="30"/>
      <c r="I14" s="30">
        <v>10</v>
      </c>
      <c r="J14" s="30">
        <v>30</v>
      </c>
      <c r="K14" s="30">
        <v>45</v>
      </c>
      <c r="L14" s="34">
        <v>70</v>
      </c>
      <c r="M14" s="30">
        <v>90</v>
      </c>
      <c r="N14" s="30">
        <v>115</v>
      </c>
      <c r="O14" s="30">
        <v>160</v>
      </c>
      <c r="P14" s="30">
        <v>175</v>
      </c>
      <c r="Q14" s="30">
        <v>210</v>
      </c>
      <c r="R14" s="30">
        <v>205</v>
      </c>
      <c r="S14" s="30">
        <v>230</v>
      </c>
      <c r="T14" s="30">
        <v>255</v>
      </c>
      <c r="U14" s="30">
        <v>290</v>
      </c>
      <c r="V14" s="30">
        <v>320</v>
      </c>
      <c r="W14" s="30">
        <v>350</v>
      </c>
      <c r="X14" s="30">
        <v>370</v>
      </c>
      <c r="Y14" s="30">
        <v>405</v>
      </c>
      <c r="Z14" s="30">
        <v>420</v>
      </c>
      <c r="AA14" s="30">
        <v>470</v>
      </c>
      <c r="AB14" s="30">
        <v>530</v>
      </c>
      <c r="AC14" s="30">
        <v>565</v>
      </c>
      <c r="AD14" s="30">
        <v>645</v>
      </c>
      <c r="AE14" s="30">
        <v>690</v>
      </c>
      <c r="AF14" s="30">
        <v>770</v>
      </c>
      <c r="AG14" s="30">
        <v>860</v>
      </c>
      <c r="AH14" s="30">
        <v>935</v>
      </c>
      <c r="AI14" s="30">
        <v>1130</v>
      </c>
      <c r="AJ14" s="31">
        <v>830</v>
      </c>
      <c r="AK14" s="31">
        <v>1085</v>
      </c>
      <c r="AL14" s="31">
        <v>1240</v>
      </c>
      <c r="AM14" s="31">
        <v>1120</v>
      </c>
      <c r="AN14" s="31">
        <v>1186</v>
      </c>
      <c r="AO14" s="31">
        <v>1235</v>
      </c>
      <c r="AP14" s="31">
        <v>1147</v>
      </c>
      <c r="AQ14" s="31">
        <v>1132</v>
      </c>
      <c r="AR14" s="31">
        <v>1249</v>
      </c>
      <c r="AS14" s="31">
        <v>1332</v>
      </c>
      <c r="AT14" s="31">
        <v>1389</v>
      </c>
      <c r="AU14" s="31">
        <v>1154</v>
      </c>
      <c r="AV14" s="31">
        <v>1230</v>
      </c>
      <c r="AW14" s="31">
        <v>1201</v>
      </c>
      <c r="AX14" s="31">
        <v>1082</v>
      </c>
      <c r="AY14" s="31">
        <v>1092</v>
      </c>
      <c r="AZ14" s="31">
        <v>1132</v>
      </c>
      <c r="BA14" s="31">
        <v>1204</v>
      </c>
    </row>
    <row r="15" spans="1:53" x14ac:dyDescent="0.3">
      <c r="A15" s="26" t="s">
        <v>56</v>
      </c>
      <c r="B15" s="30"/>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v>0</v>
      </c>
      <c r="AG15" s="30">
        <v>0</v>
      </c>
      <c r="AH15" s="30">
        <v>0</v>
      </c>
      <c r="AI15" s="30">
        <v>5</v>
      </c>
      <c r="AJ15" s="31">
        <v>10</v>
      </c>
      <c r="AK15" s="31">
        <v>10</v>
      </c>
      <c r="AL15" s="31">
        <v>10</v>
      </c>
      <c r="AM15" s="31">
        <v>22</v>
      </c>
      <c r="AN15" s="31">
        <v>24</v>
      </c>
      <c r="AO15" s="31">
        <v>28</v>
      </c>
      <c r="AP15" s="31">
        <v>30</v>
      </c>
      <c r="AQ15" s="31">
        <v>32</v>
      </c>
      <c r="AR15" s="31">
        <v>35</v>
      </c>
      <c r="AS15" s="31">
        <v>38</v>
      </c>
      <c r="AT15" s="31">
        <v>41</v>
      </c>
      <c r="AU15" s="31">
        <v>41</v>
      </c>
      <c r="AV15" s="31">
        <v>49</v>
      </c>
      <c r="AW15" s="31">
        <v>48</v>
      </c>
      <c r="AX15" s="31">
        <v>58</v>
      </c>
      <c r="AY15" s="31">
        <v>74</v>
      </c>
      <c r="AZ15" s="31">
        <v>85</v>
      </c>
      <c r="BA15" s="31">
        <v>98</v>
      </c>
    </row>
    <row r="16" spans="1:53" x14ac:dyDescent="0.3">
      <c r="A16" s="26" t="s">
        <v>57</v>
      </c>
      <c r="B16" s="30"/>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v>500</v>
      </c>
      <c r="AG16" s="30">
        <v>555</v>
      </c>
      <c r="AH16" s="30">
        <v>655</v>
      </c>
      <c r="AI16" s="30">
        <v>695</v>
      </c>
      <c r="AJ16" s="31">
        <v>565</v>
      </c>
      <c r="AK16" s="31">
        <v>735</v>
      </c>
      <c r="AL16" s="31">
        <v>810</v>
      </c>
      <c r="AM16" s="31">
        <v>895</v>
      </c>
      <c r="AN16" s="31">
        <v>790</v>
      </c>
      <c r="AO16" s="31">
        <v>762</v>
      </c>
      <c r="AP16" s="31">
        <v>574</v>
      </c>
      <c r="AQ16" s="31">
        <v>738</v>
      </c>
      <c r="AR16" s="31">
        <v>746</v>
      </c>
      <c r="AS16" s="31">
        <v>699</v>
      </c>
      <c r="AT16" s="31">
        <v>662</v>
      </c>
      <c r="AU16" s="31">
        <v>506</v>
      </c>
      <c r="AV16" s="31">
        <v>366</v>
      </c>
      <c r="AW16" s="31">
        <v>273</v>
      </c>
      <c r="AX16" s="31">
        <v>226</v>
      </c>
      <c r="AY16" s="31">
        <v>233</v>
      </c>
      <c r="AZ16" s="31">
        <v>330</v>
      </c>
      <c r="BA16" s="31">
        <v>274</v>
      </c>
    </row>
    <row r="17" spans="1:56" s="12" customFormat="1" x14ac:dyDescent="0.3">
      <c r="A17" s="12" t="s">
        <v>58</v>
      </c>
      <c r="B17" s="13">
        <f>SUM(B14:B16)</f>
        <v>0</v>
      </c>
      <c r="C17" s="13">
        <f t="shared" ref="C17:AW17" si="5">SUM(C14:C16)</f>
        <v>0</v>
      </c>
      <c r="D17" s="13">
        <f t="shared" si="5"/>
        <v>0</v>
      </c>
      <c r="E17" s="13">
        <f t="shared" si="5"/>
        <v>0</v>
      </c>
      <c r="F17" s="13">
        <f t="shared" si="5"/>
        <v>0</v>
      </c>
      <c r="G17" s="13">
        <f t="shared" si="5"/>
        <v>0</v>
      </c>
      <c r="H17" s="13">
        <f t="shared" si="5"/>
        <v>0</v>
      </c>
      <c r="I17" s="13">
        <f t="shared" si="5"/>
        <v>10</v>
      </c>
      <c r="J17" s="13">
        <f t="shared" si="5"/>
        <v>30</v>
      </c>
      <c r="K17" s="13">
        <f t="shared" si="5"/>
        <v>45</v>
      </c>
      <c r="L17" s="13">
        <f t="shared" si="5"/>
        <v>70</v>
      </c>
      <c r="M17" s="13">
        <f t="shared" si="5"/>
        <v>90</v>
      </c>
      <c r="N17" s="13">
        <f t="shared" si="5"/>
        <v>115</v>
      </c>
      <c r="O17" s="13">
        <f t="shared" si="5"/>
        <v>160</v>
      </c>
      <c r="P17" s="13">
        <f t="shared" si="5"/>
        <v>175</v>
      </c>
      <c r="Q17" s="13">
        <f t="shared" si="5"/>
        <v>210</v>
      </c>
      <c r="R17" s="13">
        <f t="shared" si="5"/>
        <v>205</v>
      </c>
      <c r="S17" s="13">
        <f t="shared" si="5"/>
        <v>230</v>
      </c>
      <c r="T17" s="13">
        <f t="shared" si="5"/>
        <v>255</v>
      </c>
      <c r="U17" s="13">
        <f t="shared" si="5"/>
        <v>290</v>
      </c>
      <c r="V17" s="13">
        <f t="shared" si="5"/>
        <v>320</v>
      </c>
      <c r="W17" s="13">
        <f t="shared" si="5"/>
        <v>350</v>
      </c>
      <c r="X17" s="13">
        <f t="shared" si="5"/>
        <v>370</v>
      </c>
      <c r="Y17" s="13">
        <f t="shared" si="5"/>
        <v>405</v>
      </c>
      <c r="Z17" s="13">
        <f t="shared" si="5"/>
        <v>420</v>
      </c>
      <c r="AA17" s="13">
        <f t="shared" si="5"/>
        <v>470</v>
      </c>
      <c r="AB17" s="13">
        <f t="shared" si="5"/>
        <v>530</v>
      </c>
      <c r="AC17" s="13">
        <f t="shared" si="5"/>
        <v>565</v>
      </c>
      <c r="AD17" s="13">
        <f t="shared" si="5"/>
        <v>645</v>
      </c>
      <c r="AE17" s="13">
        <f t="shared" si="5"/>
        <v>690</v>
      </c>
      <c r="AF17" s="13">
        <f t="shared" si="5"/>
        <v>1270</v>
      </c>
      <c r="AG17" s="13">
        <f t="shared" si="5"/>
        <v>1415</v>
      </c>
      <c r="AH17" s="13">
        <f t="shared" si="5"/>
        <v>1590</v>
      </c>
      <c r="AI17" s="13">
        <f t="shared" si="5"/>
        <v>1830</v>
      </c>
      <c r="AJ17" s="14">
        <f t="shared" si="5"/>
        <v>1405</v>
      </c>
      <c r="AK17" s="14">
        <f t="shared" si="5"/>
        <v>1830</v>
      </c>
      <c r="AL17" s="14">
        <f t="shared" si="5"/>
        <v>2060</v>
      </c>
      <c r="AM17" s="14">
        <f t="shared" si="5"/>
        <v>2037</v>
      </c>
      <c r="AN17" s="14">
        <f t="shared" si="5"/>
        <v>2000</v>
      </c>
      <c r="AO17" s="14">
        <f t="shared" si="5"/>
        <v>2025</v>
      </c>
      <c r="AP17" s="14">
        <f t="shared" si="5"/>
        <v>1751</v>
      </c>
      <c r="AQ17" s="14">
        <f t="shared" si="5"/>
        <v>1902</v>
      </c>
      <c r="AR17" s="14">
        <f t="shared" si="5"/>
        <v>2030</v>
      </c>
      <c r="AS17" s="14">
        <f t="shared" si="5"/>
        <v>2069</v>
      </c>
      <c r="AT17" s="14">
        <f t="shared" si="5"/>
        <v>2092</v>
      </c>
      <c r="AU17" s="14">
        <f t="shared" si="5"/>
        <v>1701</v>
      </c>
      <c r="AV17" s="14">
        <f t="shared" si="5"/>
        <v>1645</v>
      </c>
      <c r="AW17" s="14">
        <f t="shared" si="5"/>
        <v>1522</v>
      </c>
      <c r="AX17" s="14">
        <f t="shared" ref="AX17:AY17" si="6">SUM(AX14:AX16)</f>
        <v>1366</v>
      </c>
      <c r="AY17" s="14">
        <f t="shared" si="6"/>
        <v>1399</v>
      </c>
      <c r="AZ17" s="14">
        <f t="shared" ref="AZ17:BA17" si="7">SUM(AZ14:AZ16)</f>
        <v>1547</v>
      </c>
      <c r="BA17" s="14">
        <f t="shared" si="7"/>
        <v>1576</v>
      </c>
      <c r="BC17" s="36"/>
      <c r="BD17" s="36"/>
    </row>
    <row r="18" spans="1:56" x14ac:dyDescent="0.3">
      <c r="A18" s="26"/>
      <c r="B18" s="30"/>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1"/>
      <c r="AK18" s="31"/>
      <c r="AL18" s="31"/>
      <c r="AM18" s="31"/>
      <c r="AN18" s="31"/>
      <c r="AO18" s="31"/>
      <c r="AP18" s="31"/>
      <c r="AQ18" s="31"/>
      <c r="AR18" s="31"/>
      <c r="AS18" s="31"/>
      <c r="AT18" s="31"/>
      <c r="AU18" s="31"/>
      <c r="AV18" s="31"/>
      <c r="AW18" s="31"/>
      <c r="AX18" s="31"/>
      <c r="AY18" s="31"/>
      <c r="AZ18" s="31"/>
      <c r="BA18" s="31"/>
    </row>
    <row r="19" spans="1:56" s="1" customFormat="1" x14ac:dyDescent="0.3">
      <c r="A19" s="1" t="s">
        <v>59</v>
      </c>
      <c r="B19" s="15">
        <f>B17+B11</f>
        <v>2530</v>
      </c>
      <c r="C19" s="15">
        <f t="shared" ref="C19:AW19" si="8">C17+C11</f>
        <v>2600</v>
      </c>
      <c r="D19" s="15">
        <f t="shared" si="8"/>
        <v>2610</v>
      </c>
      <c r="E19" s="15">
        <f t="shared" si="8"/>
        <v>2650</v>
      </c>
      <c r="F19" s="15">
        <f t="shared" si="8"/>
        <v>2800</v>
      </c>
      <c r="G19" s="15">
        <f t="shared" si="8"/>
        <v>2820</v>
      </c>
      <c r="H19" s="15">
        <f t="shared" si="8"/>
        <v>2330</v>
      </c>
      <c r="I19" s="15">
        <f t="shared" si="8"/>
        <v>2500</v>
      </c>
      <c r="J19" s="15">
        <f t="shared" si="8"/>
        <v>2510</v>
      </c>
      <c r="K19" s="15">
        <f t="shared" si="8"/>
        <v>2765</v>
      </c>
      <c r="L19" s="15">
        <f t="shared" si="8"/>
        <v>2830</v>
      </c>
      <c r="M19" s="15">
        <f t="shared" si="8"/>
        <v>2920</v>
      </c>
      <c r="N19" s="15">
        <f t="shared" si="8"/>
        <v>3215</v>
      </c>
      <c r="O19" s="15">
        <f t="shared" si="8"/>
        <v>3440</v>
      </c>
      <c r="P19" s="15">
        <f t="shared" si="8"/>
        <v>3600</v>
      </c>
      <c r="Q19" s="15">
        <f t="shared" si="8"/>
        <v>3940</v>
      </c>
      <c r="R19" s="15">
        <f t="shared" si="8"/>
        <v>4365</v>
      </c>
      <c r="S19" s="15">
        <f t="shared" si="8"/>
        <v>4050</v>
      </c>
      <c r="T19" s="15">
        <f t="shared" si="8"/>
        <v>4645</v>
      </c>
      <c r="U19" s="15">
        <f t="shared" si="8"/>
        <v>4820</v>
      </c>
      <c r="V19" s="15">
        <f t="shared" si="8"/>
        <v>5310</v>
      </c>
      <c r="W19" s="15">
        <f t="shared" si="8"/>
        <v>5330</v>
      </c>
      <c r="X19" s="15">
        <f t="shared" si="8"/>
        <v>5330</v>
      </c>
      <c r="Y19" s="15">
        <f t="shared" si="8"/>
        <v>5805</v>
      </c>
      <c r="Z19" s="15">
        <f t="shared" si="8"/>
        <v>5290</v>
      </c>
      <c r="AA19" s="15">
        <f t="shared" si="8"/>
        <v>5760</v>
      </c>
      <c r="AB19" s="15">
        <f t="shared" si="8"/>
        <v>6390</v>
      </c>
      <c r="AC19" s="15">
        <f t="shared" si="8"/>
        <v>6535</v>
      </c>
      <c r="AD19" s="15">
        <f t="shared" si="8"/>
        <v>6845</v>
      </c>
      <c r="AE19" s="15">
        <f t="shared" si="8"/>
        <v>7180</v>
      </c>
      <c r="AF19" s="15">
        <f t="shared" si="8"/>
        <v>7910</v>
      </c>
      <c r="AG19" s="15">
        <f t="shared" si="8"/>
        <v>8245.0299999999988</v>
      </c>
      <c r="AH19" s="15">
        <f t="shared" si="8"/>
        <v>8190</v>
      </c>
      <c r="AI19" s="15">
        <f t="shared" si="8"/>
        <v>7770.000441107677</v>
      </c>
      <c r="AJ19" s="16">
        <f t="shared" si="8"/>
        <v>7430</v>
      </c>
      <c r="AK19" s="16">
        <f t="shared" si="8"/>
        <v>7880</v>
      </c>
      <c r="AL19" s="16">
        <f t="shared" si="8"/>
        <v>8545</v>
      </c>
      <c r="AM19" s="16">
        <f t="shared" si="8"/>
        <v>7717</v>
      </c>
      <c r="AN19" s="16">
        <f t="shared" si="8"/>
        <v>7850</v>
      </c>
      <c r="AO19" s="16">
        <f t="shared" si="8"/>
        <v>7185</v>
      </c>
      <c r="AP19" s="16">
        <f t="shared" si="8"/>
        <v>7905</v>
      </c>
      <c r="AQ19" s="16">
        <f t="shared" si="8"/>
        <v>8029</v>
      </c>
      <c r="AR19" s="16">
        <f t="shared" si="8"/>
        <v>8191</v>
      </c>
      <c r="AS19" s="16">
        <f t="shared" si="8"/>
        <v>8219</v>
      </c>
      <c r="AT19" s="16">
        <f t="shared" si="8"/>
        <v>8129</v>
      </c>
      <c r="AU19" s="16">
        <f t="shared" si="8"/>
        <v>6665</v>
      </c>
      <c r="AV19" s="16">
        <f t="shared" si="8"/>
        <v>7860</v>
      </c>
      <c r="AW19" s="16">
        <f t="shared" si="8"/>
        <v>6756</v>
      </c>
      <c r="AX19" s="16">
        <f t="shared" ref="AX19:AY19" si="9">AX17+AX11</f>
        <v>7142</v>
      </c>
      <c r="AY19" s="16">
        <f t="shared" si="9"/>
        <v>7223</v>
      </c>
      <c r="AZ19" s="16">
        <f t="shared" ref="AZ19:BA19" si="10">AZ17+AZ11</f>
        <v>7104</v>
      </c>
      <c r="BA19" s="16">
        <f t="shared" si="10"/>
        <v>7031</v>
      </c>
    </row>
    <row r="20" spans="1:56" x14ac:dyDescent="0.3">
      <c r="A20" s="26"/>
      <c r="B20" s="30"/>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30"/>
      <c r="AC20" s="30"/>
      <c r="AD20" s="30"/>
      <c r="AE20" s="30"/>
      <c r="AF20" s="30"/>
      <c r="AG20" s="30"/>
      <c r="AH20" s="30"/>
      <c r="AI20" s="30"/>
      <c r="AJ20" s="31"/>
      <c r="AK20" s="31"/>
      <c r="AL20" s="31"/>
      <c r="AM20" s="31"/>
      <c r="AN20" s="31"/>
      <c r="AO20" s="31"/>
      <c r="AP20" s="31"/>
      <c r="AQ20" s="31"/>
      <c r="AR20" s="31"/>
      <c r="AS20" s="31"/>
      <c r="AT20" s="31"/>
      <c r="AU20" s="31"/>
      <c r="AV20" s="31"/>
      <c r="AW20" s="31"/>
      <c r="AX20" s="31"/>
      <c r="AY20" s="31"/>
      <c r="AZ20" s="31"/>
      <c r="BA20" s="31"/>
    </row>
    <row r="21" spans="1:56" x14ac:dyDescent="0.3">
      <c r="A21" s="1" t="s">
        <v>60</v>
      </c>
      <c r="B21" s="30"/>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1"/>
      <c r="AK21" s="31"/>
      <c r="AL21" s="31"/>
      <c r="AM21" s="31"/>
      <c r="AN21" s="31"/>
      <c r="AO21" s="31"/>
      <c r="AP21" s="31"/>
      <c r="AQ21" s="31"/>
      <c r="AR21" s="31"/>
      <c r="AS21" s="31"/>
      <c r="AT21" s="31"/>
      <c r="AU21" s="31"/>
      <c r="AV21" s="31"/>
      <c r="AW21" s="31"/>
      <c r="AX21" s="31"/>
      <c r="AY21" s="31"/>
      <c r="AZ21" s="31"/>
      <c r="BA21" s="31"/>
    </row>
    <row r="22" spans="1:56" x14ac:dyDescent="0.3">
      <c r="A22" s="26" t="s">
        <v>61</v>
      </c>
      <c r="B22" s="30">
        <f t="shared" ref="B22:AW31" si="11">B49+B62+B75+B88+B101</f>
        <v>360</v>
      </c>
      <c r="C22" s="30">
        <f t="shared" si="11"/>
        <v>490</v>
      </c>
      <c r="D22" s="30">
        <f t="shared" si="11"/>
        <v>455</v>
      </c>
      <c r="E22" s="30">
        <f t="shared" si="11"/>
        <v>630</v>
      </c>
      <c r="F22" s="30">
        <f t="shared" si="11"/>
        <v>900</v>
      </c>
      <c r="G22" s="30">
        <f t="shared" si="11"/>
        <v>680</v>
      </c>
      <c r="H22" s="30">
        <f t="shared" si="11"/>
        <v>640</v>
      </c>
      <c r="I22" s="30">
        <f t="shared" si="11"/>
        <v>655</v>
      </c>
      <c r="J22" s="30">
        <f t="shared" si="11"/>
        <v>645</v>
      </c>
      <c r="K22" s="30">
        <f t="shared" si="11"/>
        <v>840</v>
      </c>
      <c r="L22" s="30">
        <f t="shared" si="11"/>
        <v>980</v>
      </c>
      <c r="M22" s="30">
        <f t="shared" si="11"/>
        <v>1140</v>
      </c>
      <c r="N22" s="30">
        <f t="shared" si="11"/>
        <v>1255</v>
      </c>
      <c r="O22" s="30">
        <f t="shared" si="11"/>
        <v>1315</v>
      </c>
      <c r="P22" s="30">
        <f t="shared" si="11"/>
        <v>1455</v>
      </c>
      <c r="Q22" s="30">
        <f t="shared" si="11"/>
        <v>1535</v>
      </c>
      <c r="R22" s="30">
        <f t="shared" si="11"/>
        <v>1565</v>
      </c>
      <c r="S22" s="30">
        <f t="shared" si="11"/>
        <v>1550</v>
      </c>
      <c r="T22" s="30">
        <f t="shared" si="11"/>
        <v>1685</v>
      </c>
      <c r="U22" s="30">
        <f t="shared" si="11"/>
        <v>1870</v>
      </c>
      <c r="V22" s="30">
        <f t="shared" si="11"/>
        <v>1850</v>
      </c>
      <c r="W22" s="30">
        <f t="shared" si="11"/>
        <v>1880</v>
      </c>
      <c r="X22" s="30">
        <f t="shared" si="11"/>
        <v>1830</v>
      </c>
      <c r="Y22" s="30">
        <f t="shared" si="11"/>
        <v>1800</v>
      </c>
      <c r="Z22" s="30">
        <f t="shared" si="11"/>
        <v>1610</v>
      </c>
      <c r="AA22" s="30">
        <f t="shared" si="11"/>
        <v>1890</v>
      </c>
      <c r="AB22" s="30">
        <f t="shared" si="11"/>
        <v>2520</v>
      </c>
      <c r="AC22" s="30">
        <f t="shared" si="11"/>
        <v>2590</v>
      </c>
      <c r="AD22" s="30">
        <f t="shared" si="11"/>
        <v>3270</v>
      </c>
      <c r="AE22" s="30">
        <f t="shared" si="11"/>
        <v>3490</v>
      </c>
      <c r="AF22" s="30">
        <f t="shared" si="11"/>
        <v>3795</v>
      </c>
      <c r="AG22" s="30">
        <f t="shared" si="11"/>
        <v>3905</v>
      </c>
      <c r="AH22" s="30">
        <f t="shared" si="11"/>
        <v>4145</v>
      </c>
      <c r="AI22" s="30">
        <f t="shared" si="11"/>
        <v>3655</v>
      </c>
      <c r="AJ22" s="31">
        <f t="shared" si="11"/>
        <v>2185</v>
      </c>
      <c r="AK22" s="31">
        <f t="shared" si="11"/>
        <v>3075</v>
      </c>
      <c r="AL22" s="31">
        <f t="shared" si="11"/>
        <v>3185</v>
      </c>
      <c r="AM22" s="31">
        <f t="shared" si="11"/>
        <v>3158</v>
      </c>
      <c r="AN22" s="31">
        <f t="shared" si="11"/>
        <v>2827</v>
      </c>
      <c r="AO22" s="31">
        <f t="shared" si="11"/>
        <v>2888</v>
      </c>
      <c r="AP22" s="31">
        <f t="shared" si="11"/>
        <v>3134</v>
      </c>
      <c r="AQ22" s="31">
        <f t="shared" si="11"/>
        <v>3165</v>
      </c>
      <c r="AR22" s="31">
        <f t="shared" si="11"/>
        <v>3061</v>
      </c>
      <c r="AS22" s="31">
        <f t="shared" si="11"/>
        <v>2815</v>
      </c>
      <c r="AT22" s="31">
        <f t="shared" si="11"/>
        <v>2589</v>
      </c>
      <c r="AU22" s="31">
        <f t="shared" si="11"/>
        <v>2023</v>
      </c>
      <c r="AV22" s="31">
        <f t="shared" si="11"/>
        <v>2409</v>
      </c>
      <c r="AW22" s="31">
        <f t="shared" si="11"/>
        <v>2742</v>
      </c>
      <c r="AX22" s="31">
        <f t="shared" ref="AX22:AY22" si="12">AX49+AX62+AX75+AX88+AX101</f>
        <v>3356</v>
      </c>
      <c r="AY22" s="31">
        <f t="shared" si="12"/>
        <v>3389</v>
      </c>
      <c r="AZ22" s="31">
        <f t="shared" ref="AZ22:BA22" si="13">AZ49+AZ62+AZ75+AZ88+AZ101</f>
        <v>3329</v>
      </c>
      <c r="BA22" s="31">
        <f t="shared" si="13"/>
        <v>3226</v>
      </c>
      <c r="BC22" s="37"/>
      <c r="BD22" s="37"/>
    </row>
    <row r="23" spans="1:56" x14ac:dyDescent="0.3">
      <c r="A23" s="26" t="s">
        <v>62</v>
      </c>
      <c r="B23" s="30">
        <f t="shared" si="11"/>
        <v>345</v>
      </c>
      <c r="C23" s="30">
        <f t="shared" si="11"/>
        <v>280</v>
      </c>
      <c r="D23" s="30">
        <f t="shared" si="11"/>
        <v>380</v>
      </c>
      <c r="E23" s="30">
        <f t="shared" si="11"/>
        <v>340</v>
      </c>
      <c r="F23" s="30">
        <f t="shared" si="11"/>
        <v>345</v>
      </c>
      <c r="G23" s="30">
        <f t="shared" si="11"/>
        <v>260</v>
      </c>
      <c r="H23" s="30">
        <f t="shared" si="11"/>
        <v>250</v>
      </c>
      <c r="I23" s="30">
        <f t="shared" si="11"/>
        <v>260</v>
      </c>
      <c r="J23" s="30">
        <f t="shared" si="11"/>
        <v>245</v>
      </c>
      <c r="K23" s="30">
        <f t="shared" si="11"/>
        <v>260</v>
      </c>
      <c r="L23" s="30">
        <f t="shared" si="11"/>
        <v>225</v>
      </c>
      <c r="M23" s="30">
        <f t="shared" si="11"/>
        <v>195</v>
      </c>
      <c r="N23" s="30">
        <f t="shared" si="11"/>
        <v>195</v>
      </c>
      <c r="O23" s="30">
        <f t="shared" si="11"/>
        <v>160</v>
      </c>
      <c r="P23" s="30">
        <f t="shared" si="11"/>
        <v>165</v>
      </c>
      <c r="Q23" s="30">
        <f t="shared" si="11"/>
        <v>215</v>
      </c>
      <c r="R23" s="30">
        <f t="shared" si="11"/>
        <v>240</v>
      </c>
      <c r="S23" s="30">
        <f t="shared" si="11"/>
        <v>215</v>
      </c>
      <c r="T23" s="30">
        <f t="shared" si="11"/>
        <v>180</v>
      </c>
      <c r="U23" s="30">
        <f t="shared" si="11"/>
        <v>190</v>
      </c>
      <c r="V23" s="30">
        <f t="shared" si="11"/>
        <v>215</v>
      </c>
      <c r="W23" s="30">
        <f t="shared" si="11"/>
        <v>230</v>
      </c>
      <c r="X23" s="30">
        <f t="shared" si="11"/>
        <v>235</v>
      </c>
      <c r="Y23" s="30">
        <f t="shared" si="11"/>
        <v>280</v>
      </c>
      <c r="Z23" s="30">
        <f t="shared" si="11"/>
        <v>320</v>
      </c>
      <c r="AA23" s="30">
        <f t="shared" si="11"/>
        <v>295</v>
      </c>
      <c r="AB23" s="30">
        <f t="shared" si="11"/>
        <v>290</v>
      </c>
      <c r="AC23" s="30">
        <f t="shared" si="11"/>
        <v>325</v>
      </c>
      <c r="AD23" s="30">
        <f t="shared" si="11"/>
        <v>320</v>
      </c>
      <c r="AE23" s="30">
        <f t="shared" si="11"/>
        <v>325</v>
      </c>
      <c r="AF23" s="30">
        <f t="shared" si="11"/>
        <v>325</v>
      </c>
      <c r="AG23" s="30">
        <f t="shared" si="11"/>
        <v>395.01993108740157</v>
      </c>
      <c r="AH23" s="30">
        <f t="shared" si="11"/>
        <v>420</v>
      </c>
      <c r="AI23" s="30">
        <f t="shared" si="11"/>
        <v>400</v>
      </c>
      <c r="AJ23" s="31">
        <f t="shared" si="11"/>
        <v>290</v>
      </c>
      <c r="AK23" s="31">
        <f t="shared" si="11"/>
        <v>440</v>
      </c>
      <c r="AL23" s="31">
        <f t="shared" si="11"/>
        <v>470</v>
      </c>
      <c r="AM23" s="31">
        <f t="shared" si="11"/>
        <v>452</v>
      </c>
      <c r="AN23" s="31">
        <f t="shared" si="11"/>
        <v>522</v>
      </c>
      <c r="AO23" s="31">
        <f t="shared" si="11"/>
        <v>576</v>
      </c>
      <c r="AP23" s="31">
        <f t="shared" si="11"/>
        <v>502</v>
      </c>
      <c r="AQ23" s="31">
        <f t="shared" si="11"/>
        <v>477</v>
      </c>
      <c r="AR23" s="31">
        <f t="shared" si="11"/>
        <v>453</v>
      </c>
      <c r="AS23" s="31">
        <f t="shared" si="11"/>
        <v>654</v>
      </c>
      <c r="AT23" s="31">
        <f t="shared" si="11"/>
        <v>665</v>
      </c>
      <c r="AU23" s="31">
        <f t="shared" si="11"/>
        <v>614</v>
      </c>
      <c r="AV23" s="31">
        <f t="shared" si="11"/>
        <v>674</v>
      </c>
      <c r="AW23" s="31">
        <f t="shared" si="11"/>
        <v>700</v>
      </c>
      <c r="AX23" s="31">
        <f t="shared" ref="AX23:AY23" si="14">AX50+AX63+AX76+AX89+AX102</f>
        <v>634</v>
      </c>
      <c r="AY23" s="31">
        <f t="shared" si="14"/>
        <v>549</v>
      </c>
      <c r="AZ23" s="31">
        <f t="shared" ref="AZ23:BA23" si="15">AZ50+AZ63+AZ76+AZ89+AZ102</f>
        <v>614</v>
      </c>
      <c r="BA23" s="31">
        <f t="shared" si="15"/>
        <v>633</v>
      </c>
    </row>
    <row r="24" spans="1:56" x14ac:dyDescent="0.3">
      <c r="A24" s="26" t="s">
        <v>63</v>
      </c>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f t="shared" si="11"/>
        <v>250</v>
      </c>
      <c r="AG24" s="30">
        <f t="shared" si="11"/>
        <v>250</v>
      </c>
      <c r="AH24" s="30">
        <f t="shared" si="11"/>
        <v>230</v>
      </c>
      <c r="AI24" s="30">
        <f t="shared" si="11"/>
        <v>245</v>
      </c>
      <c r="AJ24" s="31">
        <f t="shared" si="11"/>
        <v>250</v>
      </c>
      <c r="AK24" s="31">
        <f t="shared" si="11"/>
        <v>230</v>
      </c>
      <c r="AL24" s="31">
        <f t="shared" si="11"/>
        <v>230</v>
      </c>
      <c r="AM24" s="31">
        <f t="shared" si="11"/>
        <v>223</v>
      </c>
      <c r="AN24" s="31">
        <f t="shared" si="11"/>
        <v>217</v>
      </c>
      <c r="AO24" s="31">
        <f t="shared" si="11"/>
        <v>214</v>
      </c>
      <c r="AP24" s="31">
        <f t="shared" si="11"/>
        <v>227</v>
      </c>
      <c r="AQ24" s="31">
        <f t="shared" si="11"/>
        <v>227</v>
      </c>
      <c r="AR24" s="31">
        <f t="shared" si="11"/>
        <v>238</v>
      </c>
      <c r="AS24" s="31">
        <f t="shared" si="11"/>
        <v>241</v>
      </c>
      <c r="AT24" s="31">
        <f t="shared" si="11"/>
        <v>254</v>
      </c>
      <c r="AU24" s="31">
        <f t="shared" si="11"/>
        <v>215</v>
      </c>
      <c r="AV24" s="31">
        <f t="shared" si="11"/>
        <v>224</v>
      </c>
      <c r="AW24" s="31">
        <f t="shared" si="11"/>
        <v>245</v>
      </c>
      <c r="AX24" s="31">
        <f t="shared" ref="AX24:AY24" si="16">AX51+AX64+AX77+AX90+AX103</f>
        <v>258</v>
      </c>
      <c r="AY24" s="31">
        <f t="shared" si="16"/>
        <v>266</v>
      </c>
      <c r="AZ24" s="31">
        <f t="shared" ref="AZ24:BA24" si="17">AZ51+AZ64+AZ77+AZ90+AZ103</f>
        <v>281</v>
      </c>
      <c r="BA24" s="31">
        <f t="shared" si="17"/>
        <v>282</v>
      </c>
    </row>
    <row r="25" spans="1:56" x14ac:dyDescent="0.3">
      <c r="A25" s="26" t="s">
        <v>64</v>
      </c>
      <c r="B25" s="30">
        <f t="shared" ref="B25:AE29" si="18">B52+B65+B78+B91+B104</f>
        <v>225</v>
      </c>
      <c r="C25" s="30">
        <f t="shared" si="18"/>
        <v>240</v>
      </c>
      <c r="D25" s="30">
        <f t="shared" si="18"/>
        <v>280</v>
      </c>
      <c r="E25" s="30">
        <f t="shared" si="18"/>
        <v>200</v>
      </c>
      <c r="F25" s="30">
        <f t="shared" si="18"/>
        <v>240</v>
      </c>
      <c r="G25" s="30">
        <f t="shared" si="18"/>
        <v>210</v>
      </c>
      <c r="H25" s="30">
        <f t="shared" si="18"/>
        <v>185</v>
      </c>
      <c r="I25" s="30">
        <f t="shared" si="18"/>
        <v>170</v>
      </c>
      <c r="J25" s="30">
        <f t="shared" si="18"/>
        <v>175</v>
      </c>
      <c r="K25" s="30">
        <f t="shared" si="18"/>
        <v>190</v>
      </c>
      <c r="L25" s="30">
        <f t="shared" si="18"/>
        <v>200</v>
      </c>
      <c r="M25" s="30">
        <f t="shared" si="18"/>
        <v>180</v>
      </c>
      <c r="N25" s="30">
        <f t="shared" si="18"/>
        <v>180</v>
      </c>
      <c r="O25" s="30">
        <f t="shared" si="18"/>
        <v>185</v>
      </c>
      <c r="P25" s="30">
        <f t="shared" si="18"/>
        <v>195</v>
      </c>
      <c r="Q25" s="30">
        <f t="shared" si="18"/>
        <v>205</v>
      </c>
      <c r="R25" s="30">
        <f t="shared" si="18"/>
        <v>175</v>
      </c>
      <c r="S25" s="30">
        <f t="shared" si="18"/>
        <v>165</v>
      </c>
      <c r="T25" s="30">
        <f t="shared" si="18"/>
        <v>165</v>
      </c>
      <c r="U25" s="30">
        <f t="shared" si="18"/>
        <v>185</v>
      </c>
      <c r="V25" s="30">
        <f t="shared" si="18"/>
        <v>240</v>
      </c>
      <c r="W25" s="30">
        <f t="shared" si="18"/>
        <v>275</v>
      </c>
      <c r="X25" s="30">
        <f t="shared" si="18"/>
        <v>305</v>
      </c>
      <c r="Y25" s="30">
        <f t="shared" si="18"/>
        <v>300</v>
      </c>
      <c r="Z25" s="30">
        <f t="shared" si="18"/>
        <v>370</v>
      </c>
      <c r="AA25" s="30">
        <f t="shared" si="18"/>
        <v>455</v>
      </c>
      <c r="AB25" s="30">
        <f t="shared" si="18"/>
        <v>385</v>
      </c>
      <c r="AC25" s="30">
        <f t="shared" si="18"/>
        <v>315</v>
      </c>
      <c r="AD25" s="30">
        <f t="shared" si="18"/>
        <v>260</v>
      </c>
      <c r="AE25" s="30">
        <f t="shared" si="18"/>
        <v>300</v>
      </c>
      <c r="AF25" s="30">
        <f t="shared" si="11"/>
        <v>360</v>
      </c>
      <c r="AG25" s="30">
        <f t="shared" si="11"/>
        <v>360</v>
      </c>
      <c r="AH25" s="30">
        <f t="shared" si="11"/>
        <v>255</v>
      </c>
      <c r="AI25" s="30">
        <f t="shared" si="11"/>
        <v>230</v>
      </c>
      <c r="AJ25" s="31">
        <f t="shared" si="11"/>
        <v>190</v>
      </c>
      <c r="AK25" s="31">
        <f t="shared" si="11"/>
        <v>230</v>
      </c>
      <c r="AL25" s="31">
        <f t="shared" si="11"/>
        <v>230</v>
      </c>
      <c r="AM25" s="31">
        <f t="shared" si="11"/>
        <v>176</v>
      </c>
      <c r="AN25" s="31">
        <f t="shared" si="11"/>
        <v>219</v>
      </c>
      <c r="AO25" s="31">
        <f t="shared" si="11"/>
        <v>224</v>
      </c>
      <c r="AP25" s="31">
        <f t="shared" si="11"/>
        <v>227</v>
      </c>
      <c r="AQ25" s="31">
        <f t="shared" si="11"/>
        <v>227</v>
      </c>
      <c r="AR25" s="31">
        <f t="shared" si="11"/>
        <v>224</v>
      </c>
      <c r="AS25" s="31">
        <f t="shared" si="11"/>
        <v>228</v>
      </c>
      <c r="AT25" s="31">
        <f t="shared" si="11"/>
        <v>215</v>
      </c>
      <c r="AU25" s="31">
        <f t="shared" si="11"/>
        <v>226</v>
      </c>
      <c r="AV25" s="31">
        <f t="shared" si="11"/>
        <v>262</v>
      </c>
      <c r="AW25" s="31">
        <f t="shared" si="11"/>
        <v>241</v>
      </c>
      <c r="AX25" s="31">
        <f t="shared" ref="AX25:AY25" si="19">AX52+AX65+AX78+AX91+AX104</f>
        <v>206</v>
      </c>
      <c r="AY25" s="31">
        <f t="shared" si="19"/>
        <v>236</v>
      </c>
      <c r="AZ25" s="31">
        <f t="shared" ref="AZ25:BA25" si="20">AZ52+AZ65+AZ78+AZ91+AZ104</f>
        <v>261</v>
      </c>
      <c r="BA25" s="31">
        <f t="shared" si="20"/>
        <v>277</v>
      </c>
    </row>
    <row r="26" spans="1:56" x14ac:dyDescent="0.3">
      <c r="A26" s="26" t="s">
        <v>65</v>
      </c>
      <c r="B26" s="30">
        <f t="shared" si="18"/>
        <v>65</v>
      </c>
      <c r="C26" s="30">
        <f t="shared" si="18"/>
        <v>95</v>
      </c>
      <c r="D26" s="30">
        <f t="shared" si="18"/>
        <v>110</v>
      </c>
      <c r="E26" s="30">
        <f t="shared" si="18"/>
        <v>190</v>
      </c>
      <c r="F26" s="30">
        <f t="shared" si="18"/>
        <v>250</v>
      </c>
      <c r="G26" s="30">
        <f t="shared" si="18"/>
        <v>140</v>
      </c>
      <c r="H26" s="30">
        <f t="shared" si="18"/>
        <v>100</v>
      </c>
      <c r="I26" s="30">
        <f t="shared" si="18"/>
        <v>85</v>
      </c>
      <c r="J26" s="30">
        <f t="shared" si="18"/>
        <v>105</v>
      </c>
      <c r="K26" s="30">
        <f t="shared" si="18"/>
        <v>140</v>
      </c>
      <c r="L26" s="30">
        <f t="shared" si="18"/>
        <v>140</v>
      </c>
      <c r="M26" s="30">
        <f t="shared" si="18"/>
        <v>90</v>
      </c>
      <c r="N26" s="30">
        <f t="shared" si="18"/>
        <v>120</v>
      </c>
      <c r="O26" s="30">
        <f t="shared" si="18"/>
        <v>130</v>
      </c>
      <c r="P26" s="30">
        <f t="shared" si="18"/>
        <v>140</v>
      </c>
      <c r="Q26" s="30">
        <f t="shared" si="18"/>
        <v>135</v>
      </c>
      <c r="R26" s="30">
        <f t="shared" si="18"/>
        <v>120</v>
      </c>
      <c r="S26" s="30">
        <f t="shared" si="18"/>
        <v>80</v>
      </c>
      <c r="T26" s="30">
        <f t="shared" si="18"/>
        <v>80</v>
      </c>
      <c r="U26" s="30">
        <f t="shared" si="18"/>
        <v>160</v>
      </c>
      <c r="V26" s="30">
        <f t="shared" si="18"/>
        <v>225</v>
      </c>
      <c r="W26" s="30">
        <f t="shared" si="18"/>
        <v>255</v>
      </c>
      <c r="X26" s="30">
        <f t="shared" si="18"/>
        <v>265</v>
      </c>
      <c r="Y26" s="30">
        <f t="shared" si="18"/>
        <v>220</v>
      </c>
      <c r="Z26" s="30">
        <f t="shared" si="18"/>
        <v>200</v>
      </c>
      <c r="AA26" s="30">
        <f t="shared" si="18"/>
        <v>255</v>
      </c>
      <c r="AB26" s="30">
        <f t="shared" si="18"/>
        <v>290</v>
      </c>
      <c r="AC26" s="30">
        <f t="shared" si="18"/>
        <v>235</v>
      </c>
      <c r="AD26" s="30">
        <f t="shared" si="18"/>
        <v>210</v>
      </c>
      <c r="AE26" s="30">
        <f t="shared" si="18"/>
        <v>290</v>
      </c>
      <c r="AF26" s="30">
        <f t="shared" si="11"/>
        <v>360</v>
      </c>
      <c r="AG26" s="30">
        <f t="shared" si="11"/>
        <v>405</v>
      </c>
      <c r="AH26" s="30">
        <f t="shared" si="11"/>
        <v>470</v>
      </c>
      <c r="AI26" s="30">
        <f t="shared" si="11"/>
        <v>315</v>
      </c>
      <c r="AJ26" s="31">
        <f t="shared" si="11"/>
        <v>10</v>
      </c>
      <c r="AK26" s="31">
        <f t="shared" si="11"/>
        <v>385</v>
      </c>
      <c r="AL26" s="31">
        <f t="shared" si="11"/>
        <v>515</v>
      </c>
      <c r="AM26" s="31">
        <f t="shared" si="11"/>
        <v>153</v>
      </c>
      <c r="AN26" s="31">
        <f t="shared" si="11"/>
        <v>102</v>
      </c>
      <c r="AO26" s="31">
        <f t="shared" si="11"/>
        <v>143</v>
      </c>
      <c r="AP26" s="31">
        <f t="shared" si="11"/>
        <v>227</v>
      </c>
      <c r="AQ26" s="31">
        <f t="shared" si="11"/>
        <v>247</v>
      </c>
      <c r="AR26" s="31">
        <f t="shared" si="11"/>
        <v>314</v>
      </c>
      <c r="AS26" s="31">
        <f t="shared" si="11"/>
        <v>501</v>
      </c>
      <c r="AT26" s="31">
        <f t="shared" si="11"/>
        <v>490</v>
      </c>
      <c r="AU26" s="31">
        <f t="shared" si="11"/>
        <v>522</v>
      </c>
      <c r="AV26" s="31">
        <f t="shared" si="11"/>
        <v>762</v>
      </c>
      <c r="AW26" s="31">
        <f t="shared" si="11"/>
        <v>875</v>
      </c>
      <c r="AX26" s="31">
        <f t="shared" ref="AX26:AY26" si="21">AX53+AX66+AX79+AX92+AX105</f>
        <v>813</v>
      </c>
      <c r="AY26" s="31">
        <f t="shared" si="21"/>
        <v>459</v>
      </c>
      <c r="AZ26" s="31">
        <f t="shared" ref="AZ26:BA26" si="22">AZ53+AZ66+AZ79+AZ92+AZ105</f>
        <v>428</v>
      </c>
      <c r="BA26" s="31">
        <f t="shared" si="22"/>
        <v>443</v>
      </c>
    </row>
    <row r="27" spans="1:56" x14ac:dyDescent="0.3">
      <c r="A27" s="26" t="s">
        <v>66</v>
      </c>
      <c r="B27" s="30"/>
      <c r="C27" s="30"/>
      <c r="D27" s="30"/>
      <c r="E27" s="30"/>
      <c r="F27" s="30"/>
      <c r="G27" s="30">
        <f t="shared" si="18"/>
        <v>160</v>
      </c>
      <c r="H27" s="30">
        <f t="shared" si="18"/>
        <v>195</v>
      </c>
      <c r="I27" s="30">
        <f t="shared" si="18"/>
        <v>160</v>
      </c>
      <c r="J27" s="30">
        <f t="shared" si="18"/>
        <v>155</v>
      </c>
      <c r="K27" s="30">
        <f t="shared" si="18"/>
        <v>320</v>
      </c>
      <c r="L27" s="30">
        <f t="shared" si="18"/>
        <v>430</v>
      </c>
      <c r="M27" s="30">
        <f t="shared" si="18"/>
        <v>325</v>
      </c>
      <c r="N27" s="30">
        <f t="shared" si="18"/>
        <v>490</v>
      </c>
      <c r="O27" s="30">
        <f t="shared" si="18"/>
        <v>630</v>
      </c>
      <c r="P27" s="30">
        <f t="shared" si="18"/>
        <v>160</v>
      </c>
      <c r="Q27" s="30">
        <f t="shared" si="18"/>
        <v>200</v>
      </c>
      <c r="R27" s="30">
        <f t="shared" si="18"/>
        <v>415</v>
      </c>
      <c r="S27" s="30">
        <f t="shared" si="18"/>
        <v>255</v>
      </c>
      <c r="T27" s="30">
        <f t="shared" si="18"/>
        <v>305</v>
      </c>
      <c r="U27" s="30">
        <f t="shared" si="18"/>
        <v>395</v>
      </c>
      <c r="V27" s="30">
        <f t="shared" si="18"/>
        <v>345</v>
      </c>
      <c r="W27" s="30">
        <f t="shared" si="18"/>
        <v>240</v>
      </c>
      <c r="X27" s="30">
        <f t="shared" si="18"/>
        <v>240</v>
      </c>
      <c r="Y27" s="30">
        <f t="shared" si="18"/>
        <v>315</v>
      </c>
      <c r="Z27" s="30">
        <f t="shared" si="18"/>
        <v>180</v>
      </c>
      <c r="AA27" s="30">
        <f t="shared" si="18"/>
        <v>-60</v>
      </c>
      <c r="AB27" s="30">
        <f t="shared" si="18"/>
        <v>90</v>
      </c>
      <c r="AC27" s="30">
        <f t="shared" si="18"/>
        <v>80</v>
      </c>
      <c r="AD27" s="30">
        <f t="shared" si="18"/>
        <v>15</v>
      </c>
      <c r="AE27" s="30">
        <f t="shared" si="18"/>
        <v>45</v>
      </c>
      <c r="AF27" s="30">
        <f t="shared" si="11"/>
        <v>15</v>
      </c>
      <c r="AG27" s="30">
        <f t="shared" si="11"/>
        <v>-40</v>
      </c>
      <c r="AH27" s="30">
        <f t="shared" si="11"/>
        <v>170</v>
      </c>
      <c r="AI27" s="30">
        <f t="shared" si="11"/>
        <v>555</v>
      </c>
      <c r="AJ27" s="31">
        <f t="shared" si="11"/>
        <v>660</v>
      </c>
      <c r="AK27" s="31">
        <f t="shared" si="11"/>
        <v>655</v>
      </c>
      <c r="AL27" s="31">
        <f t="shared" si="11"/>
        <v>460</v>
      </c>
      <c r="AM27" s="31">
        <f t="shared" si="11"/>
        <v>450</v>
      </c>
      <c r="AN27" s="31">
        <f t="shared" si="11"/>
        <v>871</v>
      </c>
      <c r="AO27" s="31">
        <f t="shared" si="11"/>
        <v>277</v>
      </c>
      <c r="AP27" s="31">
        <f t="shared" si="11"/>
        <v>451</v>
      </c>
      <c r="AQ27" s="31">
        <f t="shared" si="11"/>
        <v>620</v>
      </c>
      <c r="AR27" s="31">
        <f t="shared" si="11"/>
        <v>361</v>
      </c>
      <c r="AS27" s="31">
        <f t="shared" si="11"/>
        <v>67</v>
      </c>
      <c r="AT27" s="31">
        <f t="shared" si="11"/>
        <v>1154</v>
      </c>
      <c r="AU27" s="31">
        <f t="shared" si="11"/>
        <v>1049</v>
      </c>
      <c r="AV27" s="31">
        <f t="shared" si="11"/>
        <v>-1</v>
      </c>
      <c r="AW27" s="31">
        <f t="shared" si="11"/>
        <v>-475</v>
      </c>
      <c r="AX27" s="31">
        <f t="shared" ref="AX27:AY27" si="23">AX54+AX67+AX80+AX93+AX106</f>
        <v>179</v>
      </c>
      <c r="AY27" s="31">
        <f t="shared" si="23"/>
        <v>523</v>
      </c>
      <c r="AZ27" s="31">
        <f t="shared" ref="AZ27:BA27" si="24">AZ54+AZ67+AZ80+AZ93+AZ106</f>
        <v>556</v>
      </c>
      <c r="BA27" s="31">
        <f t="shared" si="24"/>
        <v>171</v>
      </c>
    </row>
    <row r="28" spans="1:56" x14ac:dyDescent="0.3">
      <c r="A28" s="26" t="s">
        <v>67</v>
      </c>
      <c r="B28" s="30">
        <f t="shared" ref="B28:F29" si="25">B55+B68+B81+B94+B107</f>
        <v>1210</v>
      </c>
      <c r="C28" s="30">
        <f t="shared" si="25"/>
        <v>950</v>
      </c>
      <c r="D28" s="30">
        <f t="shared" si="25"/>
        <v>1050</v>
      </c>
      <c r="E28" s="30">
        <f t="shared" si="25"/>
        <v>995</v>
      </c>
      <c r="F28" s="30">
        <f t="shared" si="25"/>
        <v>765</v>
      </c>
      <c r="G28" s="30">
        <f t="shared" si="18"/>
        <v>560</v>
      </c>
      <c r="H28" s="30">
        <f t="shared" si="18"/>
        <v>755</v>
      </c>
      <c r="I28" s="30">
        <f t="shared" si="18"/>
        <v>765</v>
      </c>
      <c r="J28" s="30">
        <f t="shared" si="18"/>
        <v>715</v>
      </c>
      <c r="K28" s="30">
        <f t="shared" si="18"/>
        <v>775</v>
      </c>
      <c r="L28" s="30">
        <f t="shared" si="18"/>
        <v>810</v>
      </c>
      <c r="M28" s="30">
        <f t="shared" si="18"/>
        <v>850</v>
      </c>
      <c r="N28" s="30">
        <f t="shared" si="18"/>
        <v>990</v>
      </c>
      <c r="O28" s="30">
        <f t="shared" si="18"/>
        <v>1180</v>
      </c>
      <c r="P28" s="30">
        <f t="shared" si="18"/>
        <v>1300</v>
      </c>
      <c r="Q28" s="30">
        <f t="shared" si="18"/>
        <v>1365</v>
      </c>
      <c r="R28" s="30">
        <f t="shared" si="18"/>
        <v>1470</v>
      </c>
      <c r="S28" s="30">
        <f t="shared" si="18"/>
        <v>1510</v>
      </c>
      <c r="T28" s="30">
        <f t="shared" si="18"/>
        <v>1615</v>
      </c>
      <c r="U28" s="30">
        <f t="shared" si="18"/>
        <v>1740</v>
      </c>
      <c r="V28" s="30">
        <f t="shared" si="18"/>
        <v>1810</v>
      </c>
      <c r="W28" s="30">
        <f t="shared" si="18"/>
        <v>1990</v>
      </c>
      <c r="X28" s="30">
        <f t="shared" si="18"/>
        <v>2160</v>
      </c>
      <c r="Y28" s="30">
        <f t="shared" si="18"/>
        <v>2430</v>
      </c>
      <c r="Z28" s="30">
        <f t="shared" si="18"/>
        <v>2880</v>
      </c>
      <c r="AA28" s="30">
        <f t="shared" si="18"/>
        <v>2830</v>
      </c>
      <c r="AB28" s="30">
        <f t="shared" si="18"/>
        <v>2590</v>
      </c>
      <c r="AC28" s="30">
        <f t="shared" si="18"/>
        <v>2820</v>
      </c>
      <c r="AD28" s="30">
        <f t="shared" si="18"/>
        <v>2510</v>
      </c>
      <c r="AE28" s="30">
        <f t="shared" si="18"/>
        <v>2160</v>
      </c>
      <c r="AF28" s="30">
        <f t="shared" si="11"/>
        <v>2465</v>
      </c>
      <c r="AG28" s="30">
        <f t="shared" si="11"/>
        <v>2195</v>
      </c>
      <c r="AH28" s="30">
        <f t="shared" si="11"/>
        <v>2110</v>
      </c>
      <c r="AI28" s="30">
        <f t="shared" si="11"/>
        <v>2060</v>
      </c>
      <c r="AJ28" s="31">
        <f t="shared" si="11"/>
        <v>2810</v>
      </c>
      <c r="AK28" s="31">
        <f t="shared" si="11"/>
        <v>2420</v>
      </c>
      <c r="AL28" s="31">
        <f t="shared" si="11"/>
        <v>2475</v>
      </c>
      <c r="AM28" s="31">
        <f t="shared" si="11"/>
        <v>2783</v>
      </c>
      <c r="AN28" s="31">
        <f t="shared" si="11"/>
        <v>2984</v>
      </c>
      <c r="AO28" s="31">
        <f t="shared" si="11"/>
        <v>2839</v>
      </c>
      <c r="AP28" s="31">
        <f t="shared" si="11"/>
        <v>2746</v>
      </c>
      <c r="AQ28" s="31">
        <f t="shared" si="11"/>
        <v>2413</v>
      </c>
      <c r="AR28" s="31">
        <f t="shared" si="11"/>
        <v>2385</v>
      </c>
      <c r="AS28" s="31">
        <f t="shared" si="11"/>
        <v>2258</v>
      </c>
      <c r="AT28" s="31">
        <f t="shared" si="11"/>
        <v>2073</v>
      </c>
      <c r="AU28" s="31">
        <f t="shared" si="11"/>
        <v>1657</v>
      </c>
      <c r="AV28" s="31">
        <f t="shared" si="11"/>
        <v>1468</v>
      </c>
      <c r="AW28" s="31">
        <f t="shared" si="11"/>
        <v>1401</v>
      </c>
      <c r="AX28" s="31">
        <f t="shared" ref="AX28:AY28" si="26">AX55+AX68+AX81+AX94+AX107</f>
        <v>1372</v>
      </c>
      <c r="AY28" s="31">
        <f t="shared" si="26"/>
        <v>1380</v>
      </c>
      <c r="AZ28" s="31">
        <f t="shared" ref="AZ28:BA28" si="27">AZ55+AZ68+AZ81+AZ94+AZ107</f>
        <v>1507</v>
      </c>
      <c r="BA28" s="31">
        <f t="shared" si="27"/>
        <v>1349</v>
      </c>
    </row>
    <row r="29" spans="1:56" x14ac:dyDescent="0.3">
      <c r="A29" s="26" t="s">
        <v>68</v>
      </c>
      <c r="B29" s="30">
        <f t="shared" si="25"/>
        <v>165</v>
      </c>
      <c r="C29" s="30">
        <f t="shared" si="25"/>
        <v>90</v>
      </c>
      <c r="D29" s="30">
        <f t="shared" si="25"/>
        <v>120</v>
      </c>
      <c r="E29" s="30">
        <f t="shared" si="25"/>
        <v>170</v>
      </c>
      <c r="F29" s="30">
        <f t="shared" si="25"/>
        <v>160</v>
      </c>
      <c r="G29" s="30">
        <f t="shared" si="18"/>
        <v>130</v>
      </c>
      <c r="H29" s="30">
        <f t="shared" si="18"/>
        <v>140</v>
      </c>
      <c r="I29" s="30">
        <f t="shared" si="18"/>
        <v>65</v>
      </c>
      <c r="J29" s="30">
        <f t="shared" si="18"/>
        <v>20</v>
      </c>
      <c r="K29" s="30">
        <f t="shared" si="18"/>
        <v>15</v>
      </c>
      <c r="L29" s="30">
        <f t="shared" si="18"/>
        <v>15</v>
      </c>
      <c r="M29" s="30">
        <f t="shared" si="18"/>
        <v>20</v>
      </c>
      <c r="N29" s="30">
        <f t="shared" si="18"/>
        <v>55</v>
      </c>
      <c r="O29" s="30">
        <f t="shared" si="18"/>
        <v>50</v>
      </c>
      <c r="P29" s="30">
        <f t="shared" si="18"/>
        <v>75</v>
      </c>
      <c r="Q29" s="30">
        <f t="shared" si="18"/>
        <v>140</v>
      </c>
      <c r="R29" s="30">
        <f t="shared" si="18"/>
        <v>150</v>
      </c>
      <c r="S29" s="30">
        <f t="shared" si="18"/>
        <v>120</v>
      </c>
      <c r="T29" s="30">
        <f t="shared" si="18"/>
        <v>105</v>
      </c>
      <c r="U29" s="30">
        <f t="shared" si="18"/>
        <v>90</v>
      </c>
      <c r="V29" s="30">
        <f t="shared" si="18"/>
        <v>120</v>
      </c>
      <c r="W29" s="30">
        <f t="shared" si="18"/>
        <v>185</v>
      </c>
      <c r="X29" s="30">
        <f t="shared" si="18"/>
        <v>170</v>
      </c>
      <c r="Y29" s="30">
        <f t="shared" si="18"/>
        <v>125</v>
      </c>
      <c r="Z29" s="30">
        <f t="shared" si="18"/>
        <v>115</v>
      </c>
      <c r="AA29" s="30">
        <f t="shared" si="18"/>
        <v>110</v>
      </c>
      <c r="AB29" s="30">
        <f t="shared" si="18"/>
        <v>130</v>
      </c>
      <c r="AC29" s="30">
        <f t="shared" si="18"/>
        <v>130</v>
      </c>
      <c r="AD29" s="30">
        <f t="shared" si="18"/>
        <v>120</v>
      </c>
      <c r="AE29" s="30">
        <f t="shared" si="18"/>
        <v>150</v>
      </c>
      <c r="AF29" s="30">
        <f t="shared" si="11"/>
        <v>170</v>
      </c>
      <c r="AG29" s="30">
        <f t="shared" si="11"/>
        <v>180</v>
      </c>
      <c r="AH29" s="30">
        <f t="shared" si="11"/>
        <v>205</v>
      </c>
      <c r="AI29" s="30">
        <f t="shared" si="11"/>
        <v>240</v>
      </c>
      <c r="AJ29" s="31">
        <f t="shared" si="11"/>
        <v>210</v>
      </c>
      <c r="AK29" s="31">
        <f t="shared" si="11"/>
        <v>170</v>
      </c>
      <c r="AL29" s="31">
        <f t="shared" si="11"/>
        <v>210</v>
      </c>
      <c r="AM29" s="31">
        <f t="shared" si="11"/>
        <v>112</v>
      </c>
      <c r="AN29" s="31">
        <f t="shared" si="11"/>
        <v>146</v>
      </c>
      <c r="AO29" s="31">
        <f t="shared" si="11"/>
        <v>172</v>
      </c>
      <c r="AP29" s="31">
        <f t="shared" si="11"/>
        <v>140</v>
      </c>
      <c r="AQ29" s="31">
        <f t="shared" si="11"/>
        <v>186</v>
      </c>
      <c r="AR29" s="31">
        <f t="shared" si="11"/>
        <v>228</v>
      </c>
      <c r="AS29" s="31">
        <f t="shared" si="11"/>
        <v>380</v>
      </c>
      <c r="AT29" s="31">
        <f t="shared" si="11"/>
        <v>264</v>
      </c>
      <c r="AU29" s="31">
        <f t="shared" si="11"/>
        <v>286</v>
      </c>
      <c r="AV29" s="31">
        <f t="shared" si="11"/>
        <v>222</v>
      </c>
      <c r="AW29" s="31">
        <f t="shared" si="11"/>
        <v>234</v>
      </c>
      <c r="AX29" s="31">
        <f t="shared" ref="AX29:AY29" si="28">AX56+AX69+AX82+AX95+AX108</f>
        <v>164</v>
      </c>
      <c r="AY29" s="31">
        <f t="shared" si="28"/>
        <v>153</v>
      </c>
      <c r="AZ29" s="31">
        <f t="shared" ref="AZ29:BA29" si="29">AZ56+AZ69+AZ82+AZ95+AZ108</f>
        <v>213</v>
      </c>
      <c r="BA29" s="31">
        <f t="shared" si="29"/>
        <v>168</v>
      </c>
    </row>
    <row r="30" spans="1:56" x14ac:dyDescent="0.3">
      <c r="A30" s="26" t="s">
        <v>69</v>
      </c>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c r="AG30" s="30"/>
      <c r="AH30" s="30"/>
      <c r="AI30" s="30"/>
      <c r="AJ30" s="31"/>
      <c r="AK30" s="31"/>
      <c r="AL30" s="31"/>
      <c r="AM30" s="31"/>
      <c r="AN30" s="31">
        <f t="shared" si="11"/>
        <v>143</v>
      </c>
      <c r="AO30" s="31">
        <f t="shared" si="11"/>
        <v>168</v>
      </c>
      <c r="AP30" s="31">
        <f t="shared" si="11"/>
        <v>172</v>
      </c>
      <c r="AQ30" s="31">
        <f t="shared" si="11"/>
        <v>189</v>
      </c>
      <c r="AR30" s="31">
        <f t="shared" si="11"/>
        <v>184</v>
      </c>
      <c r="AS30" s="31">
        <f t="shared" si="11"/>
        <v>193</v>
      </c>
      <c r="AT30" s="31">
        <f t="shared" si="11"/>
        <v>182</v>
      </c>
      <c r="AU30" s="31">
        <f t="shared" si="11"/>
        <v>170</v>
      </c>
      <c r="AV30" s="31">
        <f t="shared" si="11"/>
        <v>191</v>
      </c>
      <c r="AW30" s="31">
        <f t="shared" si="11"/>
        <v>225</v>
      </c>
      <c r="AX30" s="31">
        <f t="shared" ref="AX30:AY30" si="30">AX57+AX70+AX83+AX96+AX109</f>
        <v>280</v>
      </c>
      <c r="AY30" s="31">
        <f t="shared" si="30"/>
        <v>264</v>
      </c>
      <c r="AZ30" s="31">
        <f t="shared" ref="AZ30:BA30" si="31">AZ57+AZ70+AZ83+AZ96+AZ109</f>
        <v>264</v>
      </c>
      <c r="BA30" s="31">
        <f t="shared" si="31"/>
        <v>283</v>
      </c>
    </row>
    <row r="31" spans="1:56" x14ac:dyDescent="0.3">
      <c r="A31" s="26" t="s">
        <v>70</v>
      </c>
      <c r="B31" s="30">
        <f t="shared" ref="B31:AM31" si="32">B58+B71+B84+B97+B110</f>
        <v>210</v>
      </c>
      <c r="C31" s="30">
        <f t="shared" si="32"/>
        <v>255</v>
      </c>
      <c r="D31" s="30">
        <f t="shared" si="32"/>
        <v>255</v>
      </c>
      <c r="E31" s="30">
        <f t="shared" si="32"/>
        <v>185</v>
      </c>
      <c r="F31" s="30">
        <f t="shared" si="32"/>
        <v>190</v>
      </c>
      <c r="G31" s="30">
        <f t="shared" si="32"/>
        <v>190</v>
      </c>
      <c r="H31" s="30">
        <f t="shared" si="32"/>
        <v>165</v>
      </c>
      <c r="I31" s="30">
        <f t="shared" si="32"/>
        <v>170</v>
      </c>
      <c r="J31" s="30">
        <f t="shared" si="32"/>
        <v>150</v>
      </c>
      <c r="K31" s="30">
        <f t="shared" si="32"/>
        <v>135</v>
      </c>
      <c r="L31" s="30">
        <f t="shared" si="32"/>
        <v>100</v>
      </c>
      <c r="M31" s="30">
        <f t="shared" si="32"/>
        <v>130</v>
      </c>
      <c r="N31" s="30">
        <f t="shared" si="32"/>
        <v>120</v>
      </c>
      <c r="O31" s="30">
        <f t="shared" si="32"/>
        <v>120</v>
      </c>
      <c r="P31" s="30">
        <f t="shared" si="32"/>
        <v>115</v>
      </c>
      <c r="Q31" s="30">
        <f t="shared" si="32"/>
        <v>120</v>
      </c>
      <c r="R31" s="30">
        <f t="shared" si="32"/>
        <v>140</v>
      </c>
      <c r="S31" s="30">
        <f t="shared" si="32"/>
        <v>150</v>
      </c>
      <c r="T31" s="30">
        <f t="shared" si="32"/>
        <v>165</v>
      </c>
      <c r="U31" s="30">
        <f t="shared" si="32"/>
        <v>190</v>
      </c>
      <c r="V31" s="30">
        <f t="shared" si="32"/>
        <v>225</v>
      </c>
      <c r="W31" s="30">
        <f t="shared" si="32"/>
        <v>255</v>
      </c>
      <c r="X31" s="30">
        <f t="shared" si="32"/>
        <v>295</v>
      </c>
      <c r="Y31" s="30">
        <f t="shared" si="32"/>
        <v>305</v>
      </c>
      <c r="Z31" s="30">
        <f t="shared" si="32"/>
        <v>335</v>
      </c>
      <c r="AA31" s="30">
        <f t="shared" si="32"/>
        <v>375</v>
      </c>
      <c r="AB31" s="30">
        <f t="shared" si="32"/>
        <v>465</v>
      </c>
      <c r="AC31" s="30">
        <f t="shared" si="32"/>
        <v>540</v>
      </c>
      <c r="AD31" s="30">
        <f t="shared" si="32"/>
        <v>470</v>
      </c>
      <c r="AE31" s="30">
        <f t="shared" si="32"/>
        <v>470</v>
      </c>
      <c r="AF31" s="30">
        <f t="shared" si="32"/>
        <v>225</v>
      </c>
      <c r="AG31" s="30">
        <f t="shared" si="32"/>
        <v>240</v>
      </c>
      <c r="AH31" s="30">
        <f t="shared" si="32"/>
        <v>265</v>
      </c>
      <c r="AI31" s="30">
        <f t="shared" si="32"/>
        <v>290</v>
      </c>
      <c r="AJ31" s="31">
        <f t="shared" si="32"/>
        <v>190</v>
      </c>
      <c r="AK31" s="31">
        <f t="shared" si="32"/>
        <v>300</v>
      </c>
      <c r="AL31" s="31">
        <f t="shared" si="32"/>
        <v>320</v>
      </c>
      <c r="AM31" s="31">
        <f t="shared" si="32"/>
        <v>395</v>
      </c>
      <c r="AN31" s="31">
        <f t="shared" si="11"/>
        <v>388</v>
      </c>
      <c r="AO31" s="31">
        <f t="shared" si="11"/>
        <v>438</v>
      </c>
      <c r="AP31" s="31">
        <f t="shared" si="11"/>
        <v>464</v>
      </c>
      <c r="AQ31" s="31">
        <f t="shared" si="11"/>
        <v>498</v>
      </c>
      <c r="AR31" s="31">
        <f t="shared" si="11"/>
        <v>530</v>
      </c>
      <c r="AS31" s="31">
        <f t="shared" si="11"/>
        <v>531</v>
      </c>
      <c r="AT31" s="31">
        <f t="shared" si="11"/>
        <v>542</v>
      </c>
      <c r="AU31" s="31">
        <f t="shared" si="11"/>
        <v>417</v>
      </c>
      <c r="AV31" s="31">
        <f t="shared" si="11"/>
        <v>446</v>
      </c>
      <c r="AW31" s="31">
        <f t="shared" si="11"/>
        <v>485</v>
      </c>
      <c r="AX31" s="31">
        <f t="shared" ref="AX31:AY31" si="33">AX58+AX71+AX84+AX97+AX110</f>
        <v>557</v>
      </c>
      <c r="AY31" s="31">
        <f t="shared" si="33"/>
        <v>563</v>
      </c>
      <c r="AZ31" s="31">
        <f t="shared" ref="AZ31:BA31" si="34">AZ58+AZ71+AZ84+AZ97+AZ110</f>
        <v>566</v>
      </c>
      <c r="BA31" s="31">
        <f t="shared" si="34"/>
        <v>570</v>
      </c>
    </row>
    <row r="32" spans="1:56" s="12" customFormat="1" x14ac:dyDescent="0.3">
      <c r="A32" s="12" t="s">
        <v>26</v>
      </c>
      <c r="B32" s="13">
        <f t="shared" ref="B32:AW32" si="35">SUM(B22:B31)</f>
        <v>2580</v>
      </c>
      <c r="C32" s="13">
        <f t="shared" si="35"/>
        <v>2400</v>
      </c>
      <c r="D32" s="13">
        <f t="shared" si="35"/>
        <v>2650</v>
      </c>
      <c r="E32" s="13">
        <f t="shared" si="35"/>
        <v>2710</v>
      </c>
      <c r="F32" s="13">
        <f t="shared" si="35"/>
        <v>2850</v>
      </c>
      <c r="G32" s="13">
        <f t="shared" si="35"/>
        <v>2330</v>
      </c>
      <c r="H32" s="13">
        <f t="shared" si="35"/>
        <v>2430</v>
      </c>
      <c r="I32" s="13">
        <f t="shared" si="35"/>
        <v>2330</v>
      </c>
      <c r="J32" s="13">
        <f t="shared" si="35"/>
        <v>2210</v>
      </c>
      <c r="K32" s="13">
        <f t="shared" si="35"/>
        <v>2675</v>
      </c>
      <c r="L32" s="13">
        <f t="shared" si="35"/>
        <v>2900</v>
      </c>
      <c r="M32" s="13">
        <f t="shared" si="35"/>
        <v>2930</v>
      </c>
      <c r="N32" s="13">
        <f t="shared" si="35"/>
        <v>3405</v>
      </c>
      <c r="O32" s="13">
        <f t="shared" si="35"/>
        <v>3770</v>
      </c>
      <c r="P32" s="13">
        <f t="shared" si="35"/>
        <v>3605</v>
      </c>
      <c r="Q32" s="13">
        <f t="shared" si="35"/>
        <v>3915</v>
      </c>
      <c r="R32" s="13">
        <f t="shared" si="35"/>
        <v>4275</v>
      </c>
      <c r="S32" s="13">
        <f t="shared" si="35"/>
        <v>4045</v>
      </c>
      <c r="T32" s="13">
        <f t="shared" si="35"/>
        <v>4300</v>
      </c>
      <c r="U32" s="13">
        <f t="shared" si="35"/>
        <v>4820</v>
      </c>
      <c r="V32" s="13">
        <f t="shared" si="35"/>
        <v>5030</v>
      </c>
      <c r="W32" s="13">
        <f t="shared" si="35"/>
        <v>5310</v>
      </c>
      <c r="X32" s="13">
        <f t="shared" si="35"/>
        <v>5500</v>
      </c>
      <c r="Y32" s="13">
        <f t="shared" si="35"/>
        <v>5775</v>
      </c>
      <c r="Z32" s="13">
        <f t="shared" si="35"/>
        <v>6010</v>
      </c>
      <c r="AA32" s="13">
        <f t="shared" si="35"/>
        <v>6150</v>
      </c>
      <c r="AB32" s="13">
        <f t="shared" si="35"/>
        <v>6760</v>
      </c>
      <c r="AC32" s="13">
        <f t="shared" si="35"/>
        <v>7035</v>
      </c>
      <c r="AD32" s="13">
        <f t="shared" si="35"/>
        <v>7175</v>
      </c>
      <c r="AE32" s="13">
        <f t="shared" si="35"/>
        <v>7230</v>
      </c>
      <c r="AF32" s="13">
        <f t="shared" si="35"/>
        <v>7965</v>
      </c>
      <c r="AG32" s="13">
        <f t="shared" si="35"/>
        <v>7890.0199310874013</v>
      </c>
      <c r="AH32" s="13">
        <f t="shared" si="35"/>
        <v>8270</v>
      </c>
      <c r="AI32" s="13">
        <f t="shared" si="35"/>
        <v>7990</v>
      </c>
      <c r="AJ32" s="14">
        <f t="shared" si="35"/>
        <v>6795</v>
      </c>
      <c r="AK32" s="14">
        <f t="shared" si="35"/>
        <v>7905</v>
      </c>
      <c r="AL32" s="14">
        <f t="shared" si="35"/>
        <v>8095</v>
      </c>
      <c r="AM32" s="14">
        <f t="shared" si="35"/>
        <v>7902</v>
      </c>
      <c r="AN32" s="14">
        <f t="shared" si="35"/>
        <v>8419</v>
      </c>
      <c r="AO32" s="14">
        <f t="shared" si="35"/>
        <v>7939</v>
      </c>
      <c r="AP32" s="14">
        <f t="shared" si="35"/>
        <v>8290</v>
      </c>
      <c r="AQ32" s="14">
        <f t="shared" si="35"/>
        <v>8249</v>
      </c>
      <c r="AR32" s="14">
        <f t="shared" si="35"/>
        <v>7978</v>
      </c>
      <c r="AS32" s="14">
        <f t="shared" si="35"/>
        <v>7868</v>
      </c>
      <c r="AT32" s="14">
        <f t="shared" si="35"/>
        <v>8428</v>
      </c>
      <c r="AU32" s="14">
        <f t="shared" si="35"/>
        <v>7179</v>
      </c>
      <c r="AV32" s="14">
        <f t="shared" si="35"/>
        <v>6657</v>
      </c>
      <c r="AW32" s="14">
        <f t="shared" si="35"/>
        <v>6673</v>
      </c>
      <c r="AX32" s="14">
        <f t="shared" ref="AX32:AY32" si="36">SUM(AX22:AX31)</f>
        <v>7819</v>
      </c>
      <c r="AY32" s="14">
        <f t="shared" si="36"/>
        <v>7782</v>
      </c>
      <c r="AZ32" s="14">
        <f t="shared" ref="AZ32:BA32" si="37">SUM(AZ22:AZ31)</f>
        <v>8019</v>
      </c>
      <c r="BA32" s="14">
        <f t="shared" si="37"/>
        <v>7402</v>
      </c>
    </row>
    <row r="33" spans="1:53" s="5" customFormat="1" x14ac:dyDescent="0.3">
      <c r="A33" s="5" t="s">
        <v>71</v>
      </c>
      <c r="B33" s="17">
        <v>20</v>
      </c>
      <c r="C33" s="17">
        <v>30</v>
      </c>
      <c r="D33" s="17">
        <v>50</v>
      </c>
      <c r="E33" s="17">
        <v>120</v>
      </c>
      <c r="F33" s="17">
        <v>30</v>
      </c>
      <c r="G33" s="17">
        <v>30</v>
      </c>
      <c r="H33" s="17">
        <v>30</v>
      </c>
      <c r="I33" s="17">
        <v>30</v>
      </c>
      <c r="J33" s="17">
        <v>20</v>
      </c>
      <c r="K33" s="17">
        <v>30</v>
      </c>
      <c r="L33" s="17">
        <v>30</v>
      </c>
      <c r="M33" s="17">
        <v>40</v>
      </c>
      <c r="N33" s="17">
        <v>30</v>
      </c>
      <c r="O33" s="17">
        <v>40</v>
      </c>
      <c r="P33" s="17">
        <v>40</v>
      </c>
      <c r="Q33" s="17">
        <v>0</v>
      </c>
      <c r="R33" s="17">
        <v>-20</v>
      </c>
      <c r="S33" s="17">
        <v>0</v>
      </c>
      <c r="T33" s="17">
        <v>30</v>
      </c>
      <c r="U33" s="17">
        <v>50</v>
      </c>
      <c r="V33" s="17">
        <v>130</v>
      </c>
      <c r="W33" s="17"/>
      <c r="X33" s="17"/>
      <c r="Y33" s="17"/>
      <c r="Z33" s="17"/>
      <c r="AA33" s="17"/>
      <c r="AB33" s="17"/>
      <c r="AC33" s="17"/>
      <c r="AD33" s="17"/>
      <c r="AE33" s="17"/>
      <c r="AF33" s="17"/>
      <c r="AG33" s="17"/>
      <c r="AH33" s="17"/>
      <c r="AI33" s="17"/>
      <c r="AJ33" s="18"/>
      <c r="AK33" s="18"/>
      <c r="AL33" s="18"/>
      <c r="AM33" s="18"/>
      <c r="AN33" s="18"/>
      <c r="AO33" s="18"/>
      <c r="AP33" s="18"/>
      <c r="AQ33" s="18"/>
      <c r="AR33" s="18"/>
      <c r="AS33" s="18"/>
      <c r="AT33" s="18"/>
      <c r="AU33" s="18"/>
      <c r="AV33" s="18"/>
      <c r="AW33" s="18"/>
      <c r="AX33" s="18"/>
      <c r="AY33" s="18"/>
      <c r="AZ33" s="18"/>
      <c r="BA33" s="18"/>
    </row>
    <row r="34" spans="1:53" s="12" customFormat="1" x14ac:dyDescent="0.3">
      <c r="A34" s="12" t="s">
        <v>72</v>
      </c>
      <c r="B34" s="13">
        <f>B32+B33</f>
        <v>2600</v>
      </c>
      <c r="C34" s="13">
        <f t="shared" ref="C34:AW34" si="38">C32+C33</f>
        <v>2430</v>
      </c>
      <c r="D34" s="13">
        <f t="shared" si="38"/>
        <v>2700</v>
      </c>
      <c r="E34" s="13">
        <f t="shared" si="38"/>
        <v>2830</v>
      </c>
      <c r="F34" s="13">
        <f t="shared" si="38"/>
        <v>2880</v>
      </c>
      <c r="G34" s="13">
        <f t="shared" si="38"/>
        <v>2360</v>
      </c>
      <c r="H34" s="13">
        <f t="shared" si="38"/>
        <v>2460</v>
      </c>
      <c r="I34" s="13">
        <f t="shared" si="38"/>
        <v>2360</v>
      </c>
      <c r="J34" s="13">
        <f t="shared" si="38"/>
        <v>2230</v>
      </c>
      <c r="K34" s="13">
        <f t="shared" si="38"/>
        <v>2705</v>
      </c>
      <c r="L34" s="13">
        <f t="shared" si="38"/>
        <v>2930</v>
      </c>
      <c r="M34" s="13">
        <f t="shared" si="38"/>
        <v>2970</v>
      </c>
      <c r="N34" s="13">
        <f t="shared" si="38"/>
        <v>3435</v>
      </c>
      <c r="O34" s="13">
        <f t="shared" si="38"/>
        <v>3810</v>
      </c>
      <c r="P34" s="13">
        <f t="shared" si="38"/>
        <v>3645</v>
      </c>
      <c r="Q34" s="13">
        <f t="shared" si="38"/>
        <v>3915</v>
      </c>
      <c r="R34" s="13">
        <f t="shared" si="38"/>
        <v>4255</v>
      </c>
      <c r="S34" s="13">
        <f t="shared" si="38"/>
        <v>4045</v>
      </c>
      <c r="T34" s="13">
        <f t="shared" si="38"/>
        <v>4330</v>
      </c>
      <c r="U34" s="13">
        <f t="shared" si="38"/>
        <v>4870</v>
      </c>
      <c r="V34" s="13">
        <f t="shared" si="38"/>
        <v>5160</v>
      </c>
      <c r="W34" s="13">
        <f t="shared" si="38"/>
        <v>5310</v>
      </c>
      <c r="X34" s="13">
        <f t="shared" si="38"/>
        <v>5500</v>
      </c>
      <c r="Y34" s="13">
        <f t="shared" si="38"/>
        <v>5775</v>
      </c>
      <c r="Z34" s="13">
        <f t="shared" si="38"/>
        <v>6010</v>
      </c>
      <c r="AA34" s="13">
        <f t="shared" si="38"/>
        <v>6150</v>
      </c>
      <c r="AB34" s="13">
        <f t="shared" si="38"/>
        <v>6760</v>
      </c>
      <c r="AC34" s="13">
        <f t="shared" si="38"/>
        <v>7035</v>
      </c>
      <c r="AD34" s="13">
        <f t="shared" si="38"/>
        <v>7175</v>
      </c>
      <c r="AE34" s="13">
        <f t="shared" si="38"/>
        <v>7230</v>
      </c>
      <c r="AF34" s="13">
        <f t="shared" si="38"/>
        <v>7965</v>
      </c>
      <c r="AG34" s="13">
        <f t="shared" si="38"/>
        <v>7890.0199310874013</v>
      </c>
      <c r="AH34" s="13">
        <f t="shared" si="38"/>
        <v>8270</v>
      </c>
      <c r="AI34" s="13">
        <f t="shared" si="38"/>
        <v>7990</v>
      </c>
      <c r="AJ34" s="14">
        <f t="shared" si="38"/>
        <v>6795</v>
      </c>
      <c r="AK34" s="14">
        <f t="shared" si="38"/>
        <v>7905</v>
      </c>
      <c r="AL34" s="14">
        <f t="shared" si="38"/>
        <v>8095</v>
      </c>
      <c r="AM34" s="14">
        <f t="shared" si="38"/>
        <v>7902</v>
      </c>
      <c r="AN34" s="14">
        <f t="shared" si="38"/>
        <v>8419</v>
      </c>
      <c r="AO34" s="14">
        <f t="shared" si="38"/>
        <v>7939</v>
      </c>
      <c r="AP34" s="14">
        <f t="shared" si="38"/>
        <v>8290</v>
      </c>
      <c r="AQ34" s="14">
        <f t="shared" si="38"/>
        <v>8249</v>
      </c>
      <c r="AR34" s="14">
        <f t="shared" si="38"/>
        <v>7978</v>
      </c>
      <c r="AS34" s="14">
        <f t="shared" si="38"/>
        <v>7868</v>
      </c>
      <c r="AT34" s="14">
        <f t="shared" si="38"/>
        <v>8428</v>
      </c>
      <c r="AU34" s="14">
        <f t="shared" si="38"/>
        <v>7179</v>
      </c>
      <c r="AV34" s="14">
        <f t="shared" si="38"/>
        <v>6657</v>
      </c>
      <c r="AW34" s="14">
        <f t="shared" si="38"/>
        <v>6673</v>
      </c>
      <c r="AX34" s="14">
        <f t="shared" ref="AX34:AY34" si="39">AX32+AX33</f>
        <v>7819</v>
      </c>
      <c r="AY34" s="14">
        <f t="shared" si="39"/>
        <v>7782</v>
      </c>
      <c r="AZ34" s="14">
        <f t="shared" ref="AZ34:BA34" si="40">AZ32+AZ33</f>
        <v>8019</v>
      </c>
      <c r="BA34" s="14">
        <f t="shared" si="40"/>
        <v>7402</v>
      </c>
    </row>
    <row r="35" spans="1:53" x14ac:dyDescent="0.3">
      <c r="A35" s="26"/>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1"/>
      <c r="AK35" s="31"/>
      <c r="AL35" s="31"/>
      <c r="AM35" s="31"/>
      <c r="AN35" s="31"/>
      <c r="AO35" s="31"/>
      <c r="AP35" s="31"/>
      <c r="AQ35" s="31"/>
      <c r="AR35" s="31"/>
      <c r="AS35" s="31"/>
      <c r="AT35" s="31"/>
      <c r="AU35" s="31"/>
      <c r="AV35" s="31"/>
      <c r="AW35" s="31"/>
      <c r="AX35" s="31"/>
      <c r="AY35" s="31"/>
      <c r="AZ35" s="31"/>
      <c r="BA35" s="31"/>
    </row>
    <row r="36" spans="1:53" s="1" customFormat="1" x14ac:dyDescent="0.3">
      <c r="A36" s="1" t="s">
        <v>73</v>
      </c>
      <c r="B36" s="15">
        <f>B19-B34</f>
        <v>-70</v>
      </c>
      <c r="C36" s="15">
        <f t="shared" ref="C36:AW36" si="41">C19-C34</f>
        <v>170</v>
      </c>
      <c r="D36" s="15">
        <f t="shared" si="41"/>
        <v>-90</v>
      </c>
      <c r="E36" s="15">
        <f t="shared" si="41"/>
        <v>-180</v>
      </c>
      <c r="F36" s="15">
        <f t="shared" si="41"/>
        <v>-80</v>
      </c>
      <c r="G36" s="15">
        <f t="shared" si="41"/>
        <v>460</v>
      </c>
      <c r="H36" s="15">
        <f t="shared" si="41"/>
        <v>-130</v>
      </c>
      <c r="I36" s="15">
        <f t="shared" si="41"/>
        <v>140</v>
      </c>
      <c r="J36" s="15">
        <f t="shared" si="41"/>
        <v>280</v>
      </c>
      <c r="K36" s="15">
        <f t="shared" si="41"/>
        <v>60</v>
      </c>
      <c r="L36" s="15">
        <f t="shared" si="41"/>
        <v>-100</v>
      </c>
      <c r="M36" s="15">
        <f t="shared" si="41"/>
        <v>-50</v>
      </c>
      <c r="N36" s="15">
        <f t="shared" si="41"/>
        <v>-220</v>
      </c>
      <c r="O36" s="15">
        <f t="shared" si="41"/>
        <v>-370</v>
      </c>
      <c r="P36" s="15">
        <f t="shared" si="41"/>
        <v>-45</v>
      </c>
      <c r="Q36" s="15">
        <f t="shared" si="41"/>
        <v>25</v>
      </c>
      <c r="R36" s="15">
        <f t="shared" si="41"/>
        <v>110</v>
      </c>
      <c r="S36" s="15">
        <f t="shared" si="41"/>
        <v>5</v>
      </c>
      <c r="T36" s="15">
        <f t="shared" si="41"/>
        <v>315</v>
      </c>
      <c r="U36" s="15">
        <f t="shared" si="41"/>
        <v>-50</v>
      </c>
      <c r="V36" s="15">
        <f t="shared" si="41"/>
        <v>150</v>
      </c>
      <c r="W36" s="15">
        <f t="shared" si="41"/>
        <v>20</v>
      </c>
      <c r="X36" s="15">
        <f t="shared" si="41"/>
        <v>-170</v>
      </c>
      <c r="Y36" s="15">
        <f t="shared" si="41"/>
        <v>30</v>
      </c>
      <c r="Z36" s="15">
        <f t="shared" si="41"/>
        <v>-720</v>
      </c>
      <c r="AA36" s="15">
        <f t="shared" si="41"/>
        <v>-390</v>
      </c>
      <c r="AB36" s="15">
        <f t="shared" si="41"/>
        <v>-370</v>
      </c>
      <c r="AC36" s="15">
        <f t="shared" si="41"/>
        <v>-500</v>
      </c>
      <c r="AD36" s="15">
        <f t="shared" si="41"/>
        <v>-330</v>
      </c>
      <c r="AE36" s="15">
        <f t="shared" si="41"/>
        <v>-50</v>
      </c>
      <c r="AF36" s="15">
        <f t="shared" si="41"/>
        <v>-55</v>
      </c>
      <c r="AG36" s="15">
        <f t="shared" si="41"/>
        <v>355.01006891259749</v>
      </c>
      <c r="AH36" s="15">
        <f t="shared" si="41"/>
        <v>-80</v>
      </c>
      <c r="AI36" s="15">
        <f t="shared" si="41"/>
        <v>-219.99955889232297</v>
      </c>
      <c r="AJ36" s="16">
        <f t="shared" si="41"/>
        <v>635</v>
      </c>
      <c r="AK36" s="16">
        <f t="shared" si="41"/>
        <v>-25</v>
      </c>
      <c r="AL36" s="16">
        <f t="shared" si="41"/>
        <v>450</v>
      </c>
      <c r="AM36" s="16">
        <f t="shared" si="41"/>
        <v>-185</v>
      </c>
      <c r="AN36" s="16">
        <f t="shared" si="41"/>
        <v>-569</v>
      </c>
      <c r="AO36" s="16">
        <f t="shared" si="41"/>
        <v>-754</v>
      </c>
      <c r="AP36" s="16">
        <f t="shared" si="41"/>
        <v>-385</v>
      </c>
      <c r="AQ36" s="16">
        <f t="shared" si="41"/>
        <v>-220</v>
      </c>
      <c r="AR36" s="16">
        <f t="shared" si="41"/>
        <v>213</v>
      </c>
      <c r="AS36" s="16">
        <f t="shared" si="41"/>
        <v>351</v>
      </c>
      <c r="AT36" s="16">
        <f t="shared" si="41"/>
        <v>-299</v>
      </c>
      <c r="AU36" s="16">
        <f t="shared" si="41"/>
        <v>-514</v>
      </c>
      <c r="AV36" s="16">
        <f t="shared" si="41"/>
        <v>1203</v>
      </c>
      <c r="AW36" s="16">
        <f t="shared" si="41"/>
        <v>83</v>
      </c>
      <c r="AX36" s="16">
        <f t="shared" ref="AX36:AY36" si="42">AX19-AX34</f>
        <v>-677</v>
      </c>
      <c r="AY36" s="16">
        <f t="shared" si="42"/>
        <v>-559</v>
      </c>
      <c r="AZ36" s="16">
        <f>AZ19-AZ34</f>
        <v>-915</v>
      </c>
      <c r="BA36" s="16">
        <f t="shared" ref="BA36" si="43">BA19-BA34</f>
        <v>-371</v>
      </c>
    </row>
    <row r="37" spans="1:53" x14ac:dyDescent="0.3">
      <c r="A37" s="26"/>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1"/>
      <c r="AK37" s="31"/>
      <c r="AL37" s="31"/>
      <c r="AM37" s="31"/>
      <c r="AN37" s="31"/>
      <c r="AO37" s="31"/>
      <c r="AP37" s="31"/>
      <c r="AQ37" s="31"/>
      <c r="AR37" s="31"/>
      <c r="AS37" s="31"/>
      <c r="AT37" s="31"/>
      <c r="AU37" s="31"/>
      <c r="AV37" s="31"/>
      <c r="AW37" s="31"/>
      <c r="AX37" s="31"/>
      <c r="AY37" s="31"/>
      <c r="AZ37" s="31"/>
      <c r="BA37" s="31"/>
    </row>
    <row r="38" spans="1:53" x14ac:dyDescent="0.3">
      <c r="A38" s="26" t="s">
        <v>74</v>
      </c>
      <c r="B38" s="30" t="s">
        <v>75</v>
      </c>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1"/>
      <c r="AK38" s="31"/>
      <c r="AL38" s="31"/>
      <c r="AM38" s="31"/>
      <c r="AN38" s="31"/>
      <c r="AO38" s="31"/>
      <c r="AP38" s="31"/>
      <c r="AQ38" s="31"/>
      <c r="AR38" s="31"/>
      <c r="AS38" s="31"/>
      <c r="AT38" s="31"/>
      <c r="AU38" s="31"/>
      <c r="AV38" s="31"/>
      <c r="AW38" s="31"/>
      <c r="AX38" s="31"/>
      <c r="AY38" s="31"/>
      <c r="AZ38" s="31"/>
      <c r="BA38" s="31"/>
    </row>
    <row r="39" spans="1:53" x14ac:dyDescent="0.3">
      <c r="A39" s="26" t="s">
        <v>76</v>
      </c>
      <c r="B39" s="30" t="s">
        <v>77</v>
      </c>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1"/>
      <c r="AK39" s="31"/>
      <c r="AL39" s="31"/>
      <c r="AM39" s="31"/>
      <c r="AN39" s="31"/>
      <c r="AO39" s="31"/>
      <c r="AP39" s="31"/>
      <c r="AQ39" s="31"/>
      <c r="AR39" s="31"/>
      <c r="AS39" s="31"/>
      <c r="AT39" s="31"/>
      <c r="AU39" s="31"/>
      <c r="AV39" s="31"/>
      <c r="AW39" s="31"/>
      <c r="AX39" s="31"/>
      <c r="AY39" s="31"/>
      <c r="AZ39" s="31"/>
      <c r="BA39" s="31"/>
    </row>
    <row r="40" spans="1:53" x14ac:dyDescent="0.3">
      <c r="A40" s="26" t="s">
        <v>78</v>
      </c>
      <c r="B40" s="30" t="s">
        <v>79</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1"/>
      <c r="AK40" s="31"/>
      <c r="AL40" s="31"/>
      <c r="AM40" s="31"/>
      <c r="AN40" s="31"/>
      <c r="AO40" s="31"/>
      <c r="AP40" s="31"/>
      <c r="AQ40" s="31"/>
      <c r="AR40" s="31"/>
      <c r="AS40" s="31"/>
      <c r="AT40" s="31"/>
      <c r="AU40" s="31"/>
      <c r="AV40" s="31"/>
      <c r="AW40" s="31"/>
      <c r="AX40" s="31"/>
      <c r="AY40" s="31"/>
      <c r="AZ40" s="31"/>
      <c r="BA40" s="31"/>
    </row>
    <row r="41" spans="1:53" x14ac:dyDescent="0.3">
      <c r="A41" s="26" t="s">
        <v>80</v>
      </c>
      <c r="B41" s="30" t="s">
        <v>81</v>
      </c>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1"/>
      <c r="AK41" s="31"/>
      <c r="AL41" s="31"/>
      <c r="AM41" s="31"/>
      <c r="AN41" s="31"/>
      <c r="AO41" s="31"/>
      <c r="AP41" s="31"/>
      <c r="AQ41" s="31"/>
      <c r="AR41" s="31"/>
      <c r="AS41" s="31"/>
      <c r="AT41" s="31"/>
      <c r="AU41" s="31"/>
      <c r="AV41" s="31"/>
      <c r="AW41" s="31"/>
      <c r="AX41" s="31"/>
      <c r="AY41" s="31"/>
      <c r="AZ41" s="31"/>
      <c r="BA41" s="31"/>
    </row>
    <row r="42" spans="1:53" x14ac:dyDescent="0.3">
      <c r="A42" s="26" t="s">
        <v>82</v>
      </c>
      <c r="B42" s="30" t="s">
        <v>83</v>
      </c>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1"/>
      <c r="AK42" s="31"/>
      <c r="AL42" s="31"/>
      <c r="AM42" s="31"/>
      <c r="AN42" s="31"/>
      <c r="AO42" s="31"/>
      <c r="AP42" s="31"/>
      <c r="AQ42" s="31"/>
      <c r="AR42" s="31"/>
      <c r="AS42" s="31"/>
      <c r="AT42" s="31"/>
      <c r="AU42" s="31"/>
      <c r="AV42" s="31"/>
      <c r="AW42" s="31"/>
      <c r="AX42" s="31"/>
      <c r="AY42" s="31"/>
      <c r="AZ42" s="31"/>
      <c r="BA42" s="31"/>
    </row>
    <row r="43" spans="1:53" x14ac:dyDescent="0.3">
      <c r="A43" s="26" t="s">
        <v>84</v>
      </c>
      <c r="B43" s="30" t="s">
        <v>85</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1"/>
      <c r="AK43" s="31"/>
      <c r="AL43" s="31"/>
      <c r="AM43" s="31"/>
      <c r="AN43" s="31"/>
      <c r="AO43" s="31"/>
      <c r="AP43" s="31"/>
      <c r="AQ43" s="31"/>
      <c r="AR43" s="31"/>
      <c r="AS43" s="31"/>
      <c r="AT43" s="31"/>
      <c r="AU43" s="31"/>
      <c r="AV43" s="31"/>
      <c r="AW43" s="31"/>
      <c r="AX43" s="31"/>
      <c r="AY43" s="31"/>
      <c r="AZ43" s="31"/>
      <c r="BA43" s="31"/>
    </row>
    <row r="44" spans="1:53" x14ac:dyDescent="0.3">
      <c r="A44" s="26"/>
      <c r="B44" s="30"/>
      <c r="C44" s="30"/>
      <c r="D44" s="30"/>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1"/>
      <c r="AK44" s="31"/>
      <c r="AL44" s="31"/>
      <c r="AM44" s="31"/>
      <c r="AN44" s="31"/>
      <c r="AO44" s="31"/>
      <c r="AP44" s="31"/>
      <c r="AQ44" s="31"/>
      <c r="AR44" s="31"/>
      <c r="AS44" s="31"/>
      <c r="AT44" s="31"/>
      <c r="AU44" s="31"/>
      <c r="AV44" s="31"/>
      <c r="AW44" s="31"/>
      <c r="AX44" s="31"/>
      <c r="AY44" s="31"/>
      <c r="AZ44" s="31"/>
      <c r="BA44" s="31"/>
    </row>
    <row r="45" spans="1:53" x14ac:dyDescent="0.3">
      <c r="A45" s="1" t="s">
        <v>86</v>
      </c>
      <c r="B45" s="30"/>
      <c r="C45" s="30"/>
      <c r="D45" s="30"/>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1"/>
      <c r="AK45" s="31"/>
      <c r="AL45" s="31"/>
      <c r="AM45" s="31"/>
      <c r="AN45" s="31"/>
      <c r="AO45" s="31"/>
      <c r="AP45" s="31"/>
      <c r="AQ45" s="31"/>
      <c r="AR45" s="31"/>
      <c r="AS45" s="31"/>
      <c r="AT45" s="31"/>
      <c r="AU45" s="31"/>
      <c r="AV45" s="31"/>
      <c r="AW45" s="31"/>
      <c r="AX45" s="31"/>
      <c r="AY45" s="31"/>
      <c r="AZ45" s="31"/>
      <c r="BA45" s="31"/>
    </row>
    <row r="46" spans="1:53" x14ac:dyDescent="0.3">
      <c r="A46" s="26"/>
      <c r="B46" s="30"/>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1"/>
      <c r="AK46" s="31"/>
      <c r="AL46" s="31"/>
      <c r="AM46" s="31"/>
      <c r="AN46" s="31"/>
      <c r="AO46" s="31"/>
      <c r="AP46" s="31"/>
      <c r="AQ46" s="31"/>
      <c r="AR46" s="31"/>
      <c r="AS46" s="31"/>
      <c r="AT46" s="31"/>
      <c r="AU46" s="31"/>
      <c r="AV46" s="31"/>
      <c r="AW46" s="31"/>
      <c r="AX46" s="31"/>
      <c r="AY46" s="31"/>
      <c r="AZ46" s="31"/>
      <c r="BA46" s="31"/>
    </row>
    <row r="47" spans="1:53" s="1" customFormat="1" x14ac:dyDescent="0.3">
      <c r="A47" s="1" t="s">
        <v>48</v>
      </c>
      <c r="B47" s="19">
        <f t="shared" ref="B47:AC47" si="44">C47-1</f>
        <v>1975</v>
      </c>
      <c r="C47" s="19">
        <f t="shared" si="44"/>
        <v>1976</v>
      </c>
      <c r="D47" s="19">
        <f t="shared" si="44"/>
        <v>1977</v>
      </c>
      <c r="E47" s="19">
        <f t="shared" si="44"/>
        <v>1978</v>
      </c>
      <c r="F47" s="19">
        <f t="shared" si="44"/>
        <v>1979</v>
      </c>
      <c r="G47" s="19">
        <f t="shared" si="44"/>
        <v>1980</v>
      </c>
      <c r="H47" s="19">
        <f t="shared" si="44"/>
        <v>1981</v>
      </c>
      <c r="I47" s="19">
        <f t="shared" si="44"/>
        <v>1982</v>
      </c>
      <c r="J47" s="19">
        <f t="shared" si="44"/>
        <v>1983</v>
      </c>
      <c r="K47" s="19">
        <f t="shared" si="44"/>
        <v>1984</v>
      </c>
      <c r="L47" s="19">
        <f t="shared" si="44"/>
        <v>1985</v>
      </c>
      <c r="M47" s="19">
        <f t="shared" si="44"/>
        <v>1986</v>
      </c>
      <c r="N47" s="19">
        <f t="shared" si="44"/>
        <v>1987</v>
      </c>
      <c r="O47" s="19">
        <f t="shared" si="44"/>
        <v>1988</v>
      </c>
      <c r="P47" s="19">
        <f t="shared" si="44"/>
        <v>1989</v>
      </c>
      <c r="Q47" s="19">
        <f t="shared" si="44"/>
        <v>1990</v>
      </c>
      <c r="R47" s="19">
        <f t="shared" si="44"/>
        <v>1991</v>
      </c>
      <c r="S47" s="19">
        <f t="shared" si="44"/>
        <v>1992</v>
      </c>
      <c r="T47" s="19">
        <f t="shared" si="44"/>
        <v>1993</v>
      </c>
      <c r="U47" s="19">
        <f t="shared" si="44"/>
        <v>1994</v>
      </c>
      <c r="V47" s="19">
        <f t="shared" si="44"/>
        <v>1995</v>
      </c>
      <c r="W47" s="19">
        <f t="shared" si="44"/>
        <v>1996</v>
      </c>
      <c r="X47" s="19">
        <f t="shared" si="44"/>
        <v>1997</v>
      </c>
      <c r="Y47" s="19">
        <f t="shared" si="44"/>
        <v>1998</v>
      </c>
      <c r="Z47" s="19">
        <f t="shared" si="44"/>
        <v>1999</v>
      </c>
      <c r="AA47" s="19">
        <f t="shared" si="44"/>
        <v>2000</v>
      </c>
      <c r="AB47" s="19">
        <f t="shared" si="44"/>
        <v>2001</v>
      </c>
      <c r="AC47" s="19">
        <f t="shared" si="44"/>
        <v>2002</v>
      </c>
      <c r="AD47" s="19">
        <f>AE47-1</f>
        <v>2003</v>
      </c>
      <c r="AE47" s="19">
        <v>2004</v>
      </c>
      <c r="AF47" s="19">
        <v>2005</v>
      </c>
      <c r="AG47" s="19">
        <v>2006</v>
      </c>
      <c r="AH47" s="19">
        <v>2007</v>
      </c>
      <c r="AI47" s="19">
        <v>2008</v>
      </c>
      <c r="AJ47" s="20">
        <v>2009</v>
      </c>
      <c r="AK47" s="20">
        <v>2010</v>
      </c>
      <c r="AL47" s="20">
        <v>2011</v>
      </c>
      <c r="AM47" s="20">
        <v>2012</v>
      </c>
      <c r="AN47" s="20">
        <v>2013</v>
      </c>
      <c r="AO47" s="20">
        <f>AN47+1</f>
        <v>2014</v>
      </c>
      <c r="AP47" s="20">
        <f>AO47+1</f>
        <v>2015</v>
      </c>
      <c r="AQ47" s="20">
        <f>AP47+1</f>
        <v>2016</v>
      </c>
      <c r="AR47" s="20">
        <f>AQ47+1</f>
        <v>2017</v>
      </c>
      <c r="AS47" s="20">
        <f>AR47+1</f>
        <v>2018</v>
      </c>
      <c r="AT47" s="20">
        <v>2019</v>
      </c>
      <c r="AU47" s="20">
        <v>2020</v>
      </c>
      <c r="AV47" s="20">
        <v>2021</v>
      </c>
      <c r="AW47" s="20">
        <v>2022</v>
      </c>
      <c r="AX47" s="20">
        <v>2023</v>
      </c>
      <c r="AY47" s="20">
        <v>2024</v>
      </c>
      <c r="AZ47" s="20">
        <f>AZ4</f>
        <v>2025</v>
      </c>
      <c r="BA47" s="20">
        <f>BA4</f>
        <v>2026</v>
      </c>
    </row>
    <row r="48" spans="1:53" x14ac:dyDescent="0.3">
      <c r="A48" s="1" t="s">
        <v>87</v>
      </c>
      <c r="B48" s="30"/>
      <c r="C48" s="30"/>
      <c r="D48" s="30"/>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1"/>
      <c r="AK48" s="31"/>
      <c r="AL48" s="31"/>
      <c r="AM48" s="31"/>
      <c r="AN48" s="31"/>
      <c r="AO48" s="31"/>
      <c r="AP48" s="31"/>
      <c r="AQ48" s="31"/>
      <c r="AR48" s="31"/>
      <c r="AS48" s="31"/>
      <c r="AT48" s="31"/>
      <c r="AU48" s="31"/>
      <c r="AV48" s="31"/>
      <c r="AW48" s="31"/>
      <c r="AX48" s="31"/>
      <c r="AY48" s="31"/>
      <c r="AZ48" s="31"/>
      <c r="BA48" s="31"/>
    </row>
    <row r="49" spans="1:53" x14ac:dyDescent="0.3">
      <c r="A49" s="26" t="s">
        <v>61</v>
      </c>
      <c r="B49" s="30">
        <v>25</v>
      </c>
      <c r="C49" s="30">
        <v>20</v>
      </c>
      <c r="D49" s="30">
        <v>20</v>
      </c>
      <c r="E49" s="30">
        <v>20</v>
      </c>
      <c r="F49" s="30">
        <v>30</v>
      </c>
      <c r="G49" s="30">
        <v>30</v>
      </c>
      <c r="H49" s="30">
        <v>20</v>
      </c>
      <c r="I49" s="30">
        <v>20</v>
      </c>
      <c r="J49" s="30">
        <v>25</v>
      </c>
      <c r="K49" s="30">
        <v>35</v>
      </c>
      <c r="L49" s="30">
        <v>65</v>
      </c>
      <c r="M49" s="30">
        <v>120</v>
      </c>
      <c r="N49" s="30">
        <v>225</v>
      </c>
      <c r="O49" s="30">
        <v>245</v>
      </c>
      <c r="P49" s="30">
        <v>310</v>
      </c>
      <c r="Q49" s="30">
        <v>375</v>
      </c>
      <c r="R49" s="30">
        <v>480</v>
      </c>
      <c r="S49" s="30">
        <v>575</v>
      </c>
      <c r="T49" s="30">
        <v>610</v>
      </c>
      <c r="U49" s="30">
        <v>605</v>
      </c>
      <c r="V49" s="30">
        <v>560</v>
      </c>
      <c r="W49" s="30">
        <v>515</v>
      </c>
      <c r="X49" s="30">
        <v>510</v>
      </c>
      <c r="Y49" s="30">
        <v>545</v>
      </c>
      <c r="Z49" s="30">
        <v>560</v>
      </c>
      <c r="AA49" s="30">
        <v>680</v>
      </c>
      <c r="AB49" s="30">
        <v>1060</v>
      </c>
      <c r="AC49" s="30">
        <v>1210</v>
      </c>
      <c r="AD49" s="30">
        <v>1455</v>
      </c>
      <c r="AE49" s="30">
        <v>1680</v>
      </c>
      <c r="AF49" s="30">
        <v>1960</v>
      </c>
      <c r="AG49" s="30">
        <v>2060</v>
      </c>
      <c r="AH49" s="30">
        <v>2055</v>
      </c>
      <c r="AI49" s="30">
        <v>1970</v>
      </c>
      <c r="AJ49" s="31">
        <v>970</v>
      </c>
      <c r="AK49" s="31">
        <v>1495</v>
      </c>
      <c r="AL49" s="31">
        <v>1505</v>
      </c>
      <c r="AM49" s="31">
        <v>1323</v>
      </c>
      <c r="AN49" s="31">
        <v>1239</v>
      </c>
      <c r="AO49" s="31">
        <v>1431</v>
      </c>
      <c r="AP49" s="31">
        <v>1630</v>
      </c>
      <c r="AQ49" s="31">
        <v>1755</v>
      </c>
      <c r="AR49" s="31">
        <v>1675</v>
      </c>
      <c r="AS49" s="31">
        <v>1377</v>
      </c>
      <c r="AT49" s="31">
        <v>1193</v>
      </c>
      <c r="AU49" s="31">
        <v>858</v>
      </c>
      <c r="AV49" s="31">
        <v>739</v>
      </c>
      <c r="AW49" s="31">
        <v>793</v>
      </c>
      <c r="AX49" s="31">
        <v>1008</v>
      </c>
      <c r="AY49" s="31">
        <v>906</v>
      </c>
      <c r="AZ49" s="31">
        <v>826</v>
      </c>
      <c r="BA49" s="31">
        <v>785</v>
      </c>
    </row>
    <row r="50" spans="1:53" x14ac:dyDescent="0.3">
      <c r="A50" s="26" t="s">
        <v>62</v>
      </c>
      <c r="B50" s="30">
        <v>165</v>
      </c>
      <c r="C50" s="30">
        <v>180</v>
      </c>
      <c r="D50" s="30">
        <v>280</v>
      </c>
      <c r="E50" s="30">
        <v>190</v>
      </c>
      <c r="F50" s="30">
        <v>205</v>
      </c>
      <c r="G50" s="30">
        <v>135</v>
      </c>
      <c r="H50" s="30">
        <v>190</v>
      </c>
      <c r="I50" s="30">
        <v>110</v>
      </c>
      <c r="J50" s="30">
        <v>90</v>
      </c>
      <c r="K50" s="30">
        <v>105</v>
      </c>
      <c r="L50" s="30">
        <v>95</v>
      </c>
      <c r="M50" s="30">
        <v>75</v>
      </c>
      <c r="N50" s="30">
        <v>80</v>
      </c>
      <c r="O50" s="30">
        <v>50</v>
      </c>
      <c r="P50" s="30">
        <v>50</v>
      </c>
      <c r="Q50" s="30">
        <v>60</v>
      </c>
      <c r="R50" s="30">
        <v>55</v>
      </c>
      <c r="S50" s="30">
        <v>50</v>
      </c>
      <c r="T50" s="30">
        <v>40</v>
      </c>
      <c r="U50" s="30">
        <v>50</v>
      </c>
      <c r="V50" s="30">
        <v>55</v>
      </c>
      <c r="W50" s="30">
        <v>60</v>
      </c>
      <c r="X50" s="30">
        <v>70</v>
      </c>
      <c r="Y50" s="30">
        <v>60</v>
      </c>
      <c r="Z50" s="30">
        <v>80</v>
      </c>
      <c r="AA50" s="30">
        <v>100</v>
      </c>
      <c r="AB50" s="30">
        <v>105</v>
      </c>
      <c r="AC50" s="30">
        <v>115</v>
      </c>
      <c r="AD50" s="30">
        <v>105</v>
      </c>
      <c r="AE50" s="30">
        <v>115</v>
      </c>
      <c r="AF50" s="30">
        <v>100</v>
      </c>
      <c r="AG50" s="30">
        <v>99.96703676492703</v>
      </c>
      <c r="AH50" s="30">
        <v>110</v>
      </c>
      <c r="AI50" s="30">
        <v>105</v>
      </c>
      <c r="AJ50" s="31">
        <v>70</v>
      </c>
      <c r="AK50" s="31">
        <v>110</v>
      </c>
      <c r="AL50" s="31">
        <v>120</v>
      </c>
      <c r="AM50" s="31">
        <v>110</v>
      </c>
      <c r="AN50" s="31">
        <v>98</v>
      </c>
      <c r="AO50" s="31">
        <v>111</v>
      </c>
      <c r="AP50" s="31">
        <v>120</v>
      </c>
      <c r="AQ50" s="31">
        <v>122</v>
      </c>
      <c r="AR50" s="31">
        <v>117</v>
      </c>
      <c r="AS50" s="31">
        <v>122</v>
      </c>
      <c r="AT50" s="31">
        <v>122</v>
      </c>
      <c r="AU50" s="31">
        <v>116</v>
      </c>
      <c r="AV50" s="31">
        <v>128</v>
      </c>
      <c r="AW50" s="31">
        <v>135</v>
      </c>
      <c r="AX50" s="31">
        <v>144</v>
      </c>
      <c r="AY50" s="31">
        <v>163</v>
      </c>
      <c r="AZ50" s="31">
        <v>166</v>
      </c>
      <c r="BA50" s="31">
        <v>167</v>
      </c>
    </row>
    <row r="51" spans="1:53" x14ac:dyDescent="0.3">
      <c r="A51" s="26" t="s">
        <v>63</v>
      </c>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v>110</v>
      </c>
      <c r="AG51" s="30">
        <v>110</v>
      </c>
      <c r="AH51" s="30">
        <v>110</v>
      </c>
      <c r="AI51" s="30">
        <v>115</v>
      </c>
      <c r="AJ51" s="31">
        <v>115</v>
      </c>
      <c r="AK51" s="31">
        <v>90</v>
      </c>
      <c r="AL51" s="31">
        <v>90</v>
      </c>
      <c r="AM51" s="31">
        <v>78</v>
      </c>
      <c r="AN51" s="31">
        <v>74</v>
      </c>
      <c r="AO51" s="31">
        <v>72</v>
      </c>
      <c r="AP51" s="31">
        <v>71</v>
      </c>
      <c r="AQ51" s="31">
        <v>71</v>
      </c>
      <c r="AR51" s="31">
        <v>70</v>
      </c>
      <c r="AS51" s="31">
        <v>63</v>
      </c>
      <c r="AT51" s="31">
        <v>63</v>
      </c>
      <c r="AU51" s="31">
        <v>53</v>
      </c>
      <c r="AV51" s="31">
        <v>56</v>
      </c>
      <c r="AW51" s="31">
        <v>64</v>
      </c>
      <c r="AX51" s="31">
        <v>68</v>
      </c>
      <c r="AY51" s="31">
        <v>70</v>
      </c>
      <c r="AZ51" s="31">
        <v>71</v>
      </c>
      <c r="BA51" s="31">
        <v>71</v>
      </c>
    </row>
    <row r="52" spans="1:53" x14ac:dyDescent="0.3">
      <c r="A52" s="26" t="s">
        <v>64</v>
      </c>
      <c r="B52" s="30">
        <v>100</v>
      </c>
      <c r="C52" s="30">
        <v>125</v>
      </c>
      <c r="D52" s="30">
        <v>170</v>
      </c>
      <c r="E52" s="30">
        <v>85</v>
      </c>
      <c r="F52" s="30">
        <v>90</v>
      </c>
      <c r="G52" s="30">
        <v>50</v>
      </c>
      <c r="H52" s="30">
        <v>100</v>
      </c>
      <c r="I52" s="30">
        <v>60</v>
      </c>
      <c r="J52" s="30">
        <v>45</v>
      </c>
      <c r="K52" s="30">
        <v>45</v>
      </c>
      <c r="L52" s="30">
        <v>55</v>
      </c>
      <c r="M52" s="30">
        <v>40</v>
      </c>
      <c r="N52" s="30">
        <v>40</v>
      </c>
      <c r="O52" s="30">
        <v>40</v>
      </c>
      <c r="P52" s="30">
        <v>40</v>
      </c>
      <c r="Q52" s="30">
        <v>40</v>
      </c>
      <c r="R52" s="30">
        <v>30</v>
      </c>
      <c r="S52" s="30">
        <v>30</v>
      </c>
      <c r="T52" s="30">
        <v>20</v>
      </c>
      <c r="U52" s="30">
        <v>25</v>
      </c>
      <c r="V52" s="30">
        <v>25</v>
      </c>
      <c r="W52" s="30">
        <v>25</v>
      </c>
      <c r="X52" s="30">
        <v>45</v>
      </c>
      <c r="Y52" s="30">
        <v>45</v>
      </c>
      <c r="Z52" s="30">
        <v>70</v>
      </c>
      <c r="AA52" s="30">
        <v>80</v>
      </c>
      <c r="AB52" s="30">
        <v>65</v>
      </c>
      <c r="AC52" s="30">
        <v>40</v>
      </c>
      <c r="AD52" s="30">
        <v>35</v>
      </c>
      <c r="AE52" s="30">
        <v>40</v>
      </c>
      <c r="AF52" s="30">
        <v>40</v>
      </c>
      <c r="AG52" s="30">
        <v>25</v>
      </c>
      <c r="AH52" s="30">
        <v>15</v>
      </c>
      <c r="AI52" s="30">
        <v>20</v>
      </c>
      <c r="AJ52" s="31">
        <v>20</v>
      </c>
      <c r="AK52" s="31">
        <v>15</v>
      </c>
      <c r="AL52" s="31">
        <v>20</v>
      </c>
      <c r="AM52" s="31">
        <v>17</v>
      </c>
      <c r="AN52" s="31">
        <v>15</v>
      </c>
      <c r="AO52" s="31">
        <v>11</v>
      </c>
      <c r="AP52" s="31">
        <v>13</v>
      </c>
      <c r="AQ52" s="31">
        <v>12</v>
      </c>
      <c r="AR52" s="31">
        <v>10</v>
      </c>
      <c r="AS52" s="31">
        <v>12</v>
      </c>
      <c r="AT52" s="31">
        <v>11</v>
      </c>
      <c r="AU52" s="31">
        <v>11</v>
      </c>
      <c r="AV52" s="31">
        <v>14</v>
      </c>
      <c r="AW52" s="31">
        <v>13</v>
      </c>
      <c r="AX52" s="31">
        <v>12</v>
      </c>
      <c r="AY52" s="31">
        <v>13</v>
      </c>
      <c r="AZ52" s="31">
        <v>14</v>
      </c>
      <c r="BA52" s="31">
        <v>13</v>
      </c>
    </row>
    <row r="53" spans="1:53" x14ac:dyDescent="0.3">
      <c r="A53" s="26" t="s">
        <v>65</v>
      </c>
      <c r="B53" s="30">
        <v>-20</v>
      </c>
      <c r="C53" s="30">
        <v>15</v>
      </c>
      <c r="D53" s="30">
        <v>15</v>
      </c>
      <c r="E53" s="30">
        <v>50</v>
      </c>
      <c r="F53" s="30">
        <v>110</v>
      </c>
      <c r="G53" s="30">
        <v>50</v>
      </c>
      <c r="H53" s="30">
        <v>30</v>
      </c>
      <c r="I53" s="30">
        <v>25</v>
      </c>
      <c r="J53" s="30">
        <v>20</v>
      </c>
      <c r="K53" s="30">
        <v>25</v>
      </c>
      <c r="L53" s="30">
        <v>30</v>
      </c>
      <c r="M53" s="30">
        <v>30</v>
      </c>
      <c r="N53" s="30">
        <v>30</v>
      </c>
      <c r="O53" s="30">
        <v>30</v>
      </c>
      <c r="P53" s="30">
        <v>35</v>
      </c>
      <c r="Q53" s="30">
        <v>25</v>
      </c>
      <c r="R53" s="30">
        <v>20</v>
      </c>
      <c r="S53" s="30">
        <v>15</v>
      </c>
      <c r="T53" s="30">
        <v>15</v>
      </c>
      <c r="U53" s="30">
        <v>30</v>
      </c>
      <c r="V53" s="30">
        <v>35</v>
      </c>
      <c r="W53" s="30">
        <v>40</v>
      </c>
      <c r="X53" s="30">
        <v>20</v>
      </c>
      <c r="Y53" s="30">
        <v>25</v>
      </c>
      <c r="Z53" s="30">
        <v>20</v>
      </c>
      <c r="AA53" s="30">
        <v>20</v>
      </c>
      <c r="AB53" s="30">
        <v>10</v>
      </c>
      <c r="AC53" s="30">
        <v>10</v>
      </c>
      <c r="AD53" s="30">
        <v>10</v>
      </c>
      <c r="AE53" s="30">
        <v>5</v>
      </c>
      <c r="AF53" s="30">
        <v>10</v>
      </c>
      <c r="AG53" s="30">
        <v>10</v>
      </c>
      <c r="AH53" s="30">
        <v>15</v>
      </c>
      <c r="AI53" s="30">
        <v>-25</v>
      </c>
      <c r="AJ53" s="31">
        <v>5</v>
      </c>
      <c r="AK53" s="31">
        <v>10</v>
      </c>
      <c r="AL53" s="31">
        <v>30</v>
      </c>
      <c r="AM53" s="31">
        <v>2</v>
      </c>
      <c r="AN53" s="31">
        <v>7</v>
      </c>
      <c r="AO53" s="31">
        <v>11</v>
      </c>
      <c r="AP53" s="31">
        <v>11</v>
      </c>
      <c r="AQ53" s="31">
        <v>11</v>
      </c>
      <c r="AR53" s="31">
        <v>11</v>
      </c>
      <c r="AS53" s="31">
        <v>11</v>
      </c>
      <c r="AT53" s="31">
        <v>13</v>
      </c>
      <c r="AU53" s="31">
        <v>14</v>
      </c>
      <c r="AV53" s="31">
        <v>18</v>
      </c>
      <c r="AW53" s="31">
        <v>15</v>
      </c>
      <c r="AX53" s="31">
        <v>12</v>
      </c>
      <c r="AY53" s="31">
        <v>12</v>
      </c>
      <c r="AZ53" s="31">
        <v>6</v>
      </c>
      <c r="BA53" s="31">
        <v>12</v>
      </c>
    </row>
    <row r="54" spans="1:53" x14ac:dyDescent="0.3">
      <c r="A54" s="26" t="s">
        <v>66</v>
      </c>
      <c r="B54" s="30"/>
      <c r="C54" s="30"/>
      <c r="D54" s="30"/>
      <c r="E54" s="30"/>
      <c r="F54" s="30"/>
      <c r="G54" s="30">
        <v>0</v>
      </c>
      <c r="H54" s="30">
        <v>0</v>
      </c>
      <c r="I54" s="30">
        <v>5</v>
      </c>
      <c r="J54" s="30">
        <v>45</v>
      </c>
      <c r="K54" s="30">
        <v>120</v>
      </c>
      <c r="L54" s="30">
        <v>90</v>
      </c>
      <c r="M54" s="30">
        <v>100</v>
      </c>
      <c r="N54" s="30">
        <v>65</v>
      </c>
      <c r="O54" s="30">
        <v>55</v>
      </c>
      <c r="P54" s="30">
        <v>35</v>
      </c>
      <c r="Q54" s="30">
        <v>40</v>
      </c>
      <c r="R54" s="30">
        <v>40</v>
      </c>
      <c r="S54" s="30">
        <v>35</v>
      </c>
      <c r="T54" s="30">
        <v>25</v>
      </c>
      <c r="U54" s="30">
        <v>45</v>
      </c>
      <c r="V54" s="30">
        <v>10</v>
      </c>
      <c r="W54" s="30">
        <v>5</v>
      </c>
      <c r="X54" s="30">
        <v>5</v>
      </c>
      <c r="Y54" s="30">
        <v>5</v>
      </c>
      <c r="Z54" s="30">
        <v>5</v>
      </c>
      <c r="AA54" s="30">
        <v>0</v>
      </c>
      <c r="AB54" s="30">
        <v>0</v>
      </c>
      <c r="AC54" s="30">
        <v>0</v>
      </c>
      <c r="AD54" s="30">
        <v>0</v>
      </c>
      <c r="AE54" s="30">
        <v>0</v>
      </c>
      <c r="AF54" s="30">
        <v>0</v>
      </c>
      <c r="AG54" s="30">
        <v>0</v>
      </c>
      <c r="AH54" s="30">
        <v>195</v>
      </c>
      <c r="AI54" s="30">
        <v>105</v>
      </c>
      <c r="AJ54" s="31">
        <v>385</v>
      </c>
      <c r="AK54" s="31">
        <v>140</v>
      </c>
      <c r="AL54" s="31">
        <v>155</v>
      </c>
      <c r="AM54" s="31">
        <v>135</v>
      </c>
      <c r="AN54" s="31">
        <v>-40</v>
      </c>
      <c r="AO54" s="31">
        <v>-73</v>
      </c>
      <c r="AP54" s="31">
        <v>-88</v>
      </c>
      <c r="AQ54" s="31">
        <v>109</v>
      </c>
      <c r="AR54" s="31">
        <v>36</v>
      </c>
      <c r="AS54" s="31">
        <v>-102</v>
      </c>
      <c r="AT54" s="31">
        <v>566</v>
      </c>
      <c r="AU54" s="31">
        <v>308</v>
      </c>
      <c r="AV54" s="31">
        <v>126</v>
      </c>
      <c r="AW54" s="31">
        <v>-284</v>
      </c>
      <c r="AX54" s="31">
        <v>-93</v>
      </c>
      <c r="AY54" s="31">
        <v>215</v>
      </c>
      <c r="AZ54" s="31">
        <v>-183</v>
      </c>
      <c r="BA54" s="31">
        <v>25</v>
      </c>
    </row>
    <row r="55" spans="1:53" x14ac:dyDescent="0.3">
      <c r="A55" s="26" t="s">
        <v>67</v>
      </c>
      <c r="B55" s="30">
        <v>130</v>
      </c>
      <c r="C55" s="30">
        <v>90</v>
      </c>
      <c r="D55" s="30">
        <v>195</v>
      </c>
      <c r="E55" s="30">
        <v>140</v>
      </c>
      <c r="F55" s="30">
        <v>160</v>
      </c>
      <c r="G55" s="30">
        <v>105</v>
      </c>
      <c r="H55" s="30">
        <v>115</v>
      </c>
      <c r="I55" s="30">
        <v>40</v>
      </c>
      <c r="J55" s="30">
        <v>45</v>
      </c>
      <c r="K55" s="30">
        <v>45</v>
      </c>
      <c r="L55" s="30">
        <v>50</v>
      </c>
      <c r="M55" s="30">
        <v>55</v>
      </c>
      <c r="N55" s="30">
        <v>45</v>
      </c>
      <c r="O55" s="30">
        <v>70</v>
      </c>
      <c r="P55" s="30">
        <v>75</v>
      </c>
      <c r="Q55" s="30">
        <v>80</v>
      </c>
      <c r="R55" s="30">
        <v>85</v>
      </c>
      <c r="S55" s="30">
        <v>85</v>
      </c>
      <c r="T55" s="30">
        <v>105</v>
      </c>
      <c r="U55" s="30">
        <v>100</v>
      </c>
      <c r="V55" s="30">
        <v>120</v>
      </c>
      <c r="W55" s="30">
        <v>125</v>
      </c>
      <c r="X55" s="30">
        <v>150</v>
      </c>
      <c r="Y55" s="30">
        <v>160</v>
      </c>
      <c r="Z55" s="30">
        <v>185</v>
      </c>
      <c r="AA55" s="30">
        <v>190</v>
      </c>
      <c r="AB55" s="30">
        <v>170</v>
      </c>
      <c r="AC55" s="30">
        <v>160</v>
      </c>
      <c r="AD55" s="30">
        <v>190</v>
      </c>
      <c r="AE55" s="30">
        <v>195</v>
      </c>
      <c r="AF55" s="30">
        <v>195</v>
      </c>
      <c r="AG55" s="30">
        <v>200</v>
      </c>
      <c r="AH55" s="30">
        <v>200</v>
      </c>
      <c r="AI55" s="30">
        <v>205</v>
      </c>
      <c r="AJ55" s="31">
        <v>185</v>
      </c>
      <c r="AK55" s="31">
        <v>175</v>
      </c>
      <c r="AL55" s="31">
        <v>175</v>
      </c>
      <c r="AM55" s="31">
        <v>179</v>
      </c>
      <c r="AN55" s="31">
        <v>217</v>
      </c>
      <c r="AO55" s="31">
        <v>204</v>
      </c>
      <c r="AP55" s="31">
        <v>203</v>
      </c>
      <c r="AQ55" s="31">
        <v>177</v>
      </c>
      <c r="AR55" s="31">
        <v>176</v>
      </c>
      <c r="AS55" s="31">
        <v>191</v>
      </c>
      <c r="AT55" s="31">
        <v>195</v>
      </c>
      <c r="AU55" s="31">
        <v>150</v>
      </c>
      <c r="AV55" s="31">
        <v>203</v>
      </c>
      <c r="AW55" s="31">
        <v>238</v>
      </c>
      <c r="AX55" s="31">
        <v>229</v>
      </c>
      <c r="AY55" s="31">
        <v>245</v>
      </c>
      <c r="AZ55" s="31">
        <v>259</v>
      </c>
      <c r="BA55" s="31">
        <v>253</v>
      </c>
    </row>
    <row r="56" spans="1:53" x14ac:dyDescent="0.3">
      <c r="A56" s="26" t="s">
        <v>68</v>
      </c>
      <c r="B56" s="30">
        <v>20</v>
      </c>
      <c r="C56" s="30">
        <v>0</v>
      </c>
      <c r="D56" s="30">
        <v>20</v>
      </c>
      <c r="E56" s="30">
        <v>50</v>
      </c>
      <c r="F56" s="30">
        <v>-45</v>
      </c>
      <c r="G56" s="30">
        <v>-25</v>
      </c>
      <c r="H56" s="30">
        <v>70</v>
      </c>
      <c r="I56" s="30">
        <v>-10</v>
      </c>
      <c r="J56" s="30">
        <v>-10</v>
      </c>
      <c r="K56" s="30">
        <v>-25</v>
      </c>
      <c r="L56" s="30">
        <v>-20</v>
      </c>
      <c r="M56" s="30">
        <v>-5</v>
      </c>
      <c r="N56" s="30">
        <v>25</v>
      </c>
      <c r="O56" s="30">
        <v>5</v>
      </c>
      <c r="P56" s="30">
        <v>10</v>
      </c>
      <c r="Q56" s="30">
        <v>40</v>
      </c>
      <c r="R56" s="30">
        <v>30</v>
      </c>
      <c r="S56" s="30">
        <v>20</v>
      </c>
      <c r="T56" s="30">
        <v>25</v>
      </c>
      <c r="U56" s="30">
        <v>25</v>
      </c>
      <c r="V56" s="30">
        <v>15</v>
      </c>
      <c r="W56" s="30">
        <v>15</v>
      </c>
      <c r="X56" s="30">
        <v>15</v>
      </c>
      <c r="Y56" s="30">
        <v>15</v>
      </c>
      <c r="Z56" s="30">
        <v>15</v>
      </c>
      <c r="AA56" s="30">
        <v>15</v>
      </c>
      <c r="AB56" s="30">
        <v>15</v>
      </c>
      <c r="AC56" s="30">
        <v>15</v>
      </c>
      <c r="AD56" s="30">
        <v>15</v>
      </c>
      <c r="AE56" s="30">
        <v>15</v>
      </c>
      <c r="AF56" s="30">
        <v>15</v>
      </c>
      <c r="AG56" s="30">
        <v>20</v>
      </c>
      <c r="AH56" s="30">
        <v>25</v>
      </c>
      <c r="AI56" s="30">
        <v>30</v>
      </c>
      <c r="AJ56" s="31">
        <v>25</v>
      </c>
      <c r="AK56" s="31">
        <v>20</v>
      </c>
      <c r="AL56" s="31">
        <v>35</v>
      </c>
      <c r="AM56" s="31">
        <v>-3</v>
      </c>
      <c r="AN56" s="31">
        <v>-12</v>
      </c>
      <c r="AO56" s="31">
        <v>22</v>
      </c>
      <c r="AP56" s="31">
        <v>-4</v>
      </c>
      <c r="AQ56" s="31">
        <v>3</v>
      </c>
      <c r="AR56" s="31">
        <v>7</v>
      </c>
      <c r="AS56" s="31">
        <v>30</v>
      </c>
      <c r="AT56" s="31">
        <v>15</v>
      </c>
      <c r="AU56" s="31">
        <v>-29</v>
      </c>
      <c r="AV56" s="31">
        <v>-16</v>
      </c>
      <c r="AW56" s="31">
        <v>9</v>
      </c>
      <c r="AX56" s="31">
        <v>-4</v>
      </c>
      <c r="AY56" s="31">
        <v>12</v>
      </c>
      <c r="AZ56" s="31">
        <v>36</v>
      </c>
      <c r="BA56" s="31">
        <v>6</v>
      </c>
    </row>
    <row r="57" spans="1:53" x14ac:dyDescent="0.3">
      <c r="A57" s="26" t="s">
        <v>69</v>
      </c>
      <c r="B57" s="30"/>
      <c r="C57" s="30"/>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1"/>
      <c r="AK57" s="31"/>
      <c r="AL57" s="31"/>
      <c r="AM57" s="31"/>
      <c r="AN57" s="31">
        <v>50</v>
      </c>
      <c r="AO57" s="31">
        <v>54</v>
      </c>
      <c r="AP57" s="31">
        <v>52</v>
      </c>
      <c r="AQ57" s="31">
        <v>49</v>
      </c>
      <c r="AR57" s="31">
        <v>41</v>
      </c>
      <c r="AS57" s="31">
        <v>41</v>
      </c>
      <c r="AT57" s="31">
        <v>42</v>
      </c>
      <c r="AU57" s="31">
        <v>44</v>
      </c>
      <c r="AV57" s="31">
        <v>51</v>
      </c>
      <c r="AW57" s="31">
        <v>54</v>
      </c>
      <c r="AX57" s="31">
        <v>64</v>
      </c>
      <c r="AY57" s="31">
        <v>54</v>
      </c>
      <c r="AZ57" s="31">
        <v>54</v>
      </c>
      <c r="BA57" s="31">
        <v>57</v>
      </c>
    </row>
    <row r="58" spans="1:53" x14ac:dyDescent="0.3">
      <c r="A58" s="26" t="s">
        <v>70</v>
      </c>
      <c r="B58" s="30">
        <v>80</v>
      </c>
      <c r="C58" s="30">
        <v>80</v>
      </c>
      <c r="D58" s="30">
        <v>60</v>
      </c>
      <c r="E58" s="30">
        <v>35</v>
      </c>
      <c r="F58" s="30">
        <v>40</v>
      </c>
      <c r="G58" s="30">
        <v>65</v>
      </c>
      <c r="H58" s="30">
        <v>55</v>
      </c>
      <c r="I58" s="30">
        <v>80</v>
      </c>
      <c r="J58" s="30">
        <v>70</v>
      </c>
      <c r="K58" s="30">
        <v>50</v>
      </c>
      <c r="L58" s="30">
        <v>35</v>
      </c>
      <c r="M58" s="30">
        <v>55</v>
      </c>
      <c r="N58" s="30">
        <v>50</v>
      </c>
      <c r="O58" s="30">
        <v>50</v>
      </c>
      <c r="P58" s="30">
        <v>45</v>
      </c>
      <c r="Q58" s="30">
        <v>45</v>
      </c>
      <c r="R58" s="30">
        <v>50</v>
      </c>
      <c r="S58" s="30">
        <v>55</v>
      </c>
      <c r="T58" s="30">
        <v>60</v>
      </c>
      <c r="U58" s="30">
        <v>65</v>
      </c>
      <c r="V58" s="30">
        <v>75</v>
      </c>
      <c r="W58" s="30">
        <v>75</v>
      </c>
      <c r="X58" s="30">
        <v>85</v>
      </c>
      <c r="Y58" s="30">
        <v>85</v>
      </c>
      <c r="Z58" s="30">
        <v>90</v>
      </c>
      <c r="AA58" s="30">
        <v>105</v>
      </c>
      <c r="AB58" s="30">
        <v>155</v>
      </c>
      <c r="AC58" s="30">
        <v>190</v>
      </c>
      <c r="AD58" s="30">
        <v>185</v>
      </c>
      <c r="AE58" s="30">
        <v>190</v>
      </c>
      <c r="AF58" s="30">
        <v>65</v>
      </c>
      <c r="AG58" s="30">
        <v>65</v>
      </c>
      <c r="AH58" s="30">
        <v>75</v>
      </c>
      <c r="AI58" s="30">
        <v>85</v>
      </c>
      <c r="AJ58" s="31">
        <v>55</v>
      </c>
      <c r="AK58" s="31">
        <v>100</v>
      </c>
      <c r="AL58" s="31">
        <v>95</v>
      </c>
      <c r="AM58" s="31">
        <v>115</v>
      </c>
      <c r="AN58" s="31">
        <v>97</v>
      </c>
      <c r="AO58" s="31">
        <v>119</v>
      </c>
      <c r="AP58" s="31">
        <v>127</v>
      </c>
      <c r="AQ58" s="31">
        <v>146</v>
      </c>
      <c r="AR58" s="31">
        <v>164</v>
      </c>
      <c r="AS58" s="31">
        <v>171</v>
      </c>
      <c r="AT58" s="31">
        <v>171</v>
      </c>
      <c r="AU58" s="31">
        <v>128</v>
      </c>
      <c r="AV58" s="31">
        <v>134</v>
      </c>
      <c r="AW58" s="31">
        <v>145</v>
      </c>
      <c r="AX58" s="31">
        <v>163</v>
      </c>
      <c r="AY58" s="31">
        <v>163</v>
      </c>
      <c r="AZ58" s="31">
        <v>162</v>
      </c>
      <c r="BA58" s="31">
        <v>162</v>
      </c>
    </row>
    <row r="59" spans="1:53" s="12" customFormat="1" x14ac:dyDescent="0.3">
      <c r="A59" s="12" t="s">
        <v>88</v>
      </c>
      <c r="B59" s="13">
        <f>SUM(B49:B58)</f>
        <v>500</v>
      </c>
      <c r="C59" s="13">
        <f t="shared" ref="C59:AW59" si="45">SUM(C49:C58)</f>
        <v>510</v>
      </c>
      <c r="D59" s="13">
        <f t="shared" si="45"/>
        <v>760</v>
      </c>
      <c r="E59" s="13">
        <f t="shared" si="45"/>
        <v>570</v>
      </c>
      <c r="F59" s="13">
        <f t="shared" si="45"/>
        <v>590</v>
      </c>
      <c r="G59" s="13">
        <f t="shared" si="45"/>
        <v>410</v>
      </c>
      <c r="H59" s="13">
        <f t="shared" si="45"/>
        <v>580</v>
      </c>
      <c r="I59" s="13">
        <f t="shared" si="45"/>
        <v>330</v>
      </c>
      <c r="J59" s="13">
        <f t="shared" si="45"/>
        <v>330</v>
      </c>
      <c r="K59" s="13">
        <f t="shared" si="45"/>
        <v>400</v>
      </c>
      <c r="L59" s="13">
        <f t="shared" si="45"/>
        <v>400</v>
      </c>
      <c r="M59" s="13">
        <f t="shared" si="45"/>
        <v>470</v>
      </c>
      <c r="N59" s="13">
        <f t="shared" si="45"/>
        <v>560</v>
      </c>
      <c r="O59" s="13">
        <f t="shared" si="45"/>
        <v>545</v>
      </c>
      <c r="P59" s="13">
        <f t="shared" si="45"/>
        <v>600</v>
      </c>
      <c r="Q59" s="13">
        <f t="shared" si="45"/>
        <v>705</v>
      </c>
      <c r="R59" s="13">
        <f t="shared" si="45"/>
        <v>790</v>
      </c>
      <c r="S59" s="13">
        <f t="shared" si="45"/>
        <v>865</v>
      </c>
      <c r="T59" s="13">
        <f t="shared" si="45"/>
        <v>900</v>
      </c>
      <c r="U59" s="13">
        <f t="shared" si="45"/>
        <v>945</v>
      </c>
      <c r="V59" s="13">
        <f t="shared" si="45"/>
        <v>895</v>
      </c>
      <c r="W59" s="13">
        <f t="shared" si="45"/>
        <v>860</v>
      </c>
      <c r="X59" s="13">
        <f t="shared" si="45"/>
        <v>900</v>
      </c>
      <c r="Y59" s="13">
        <f t="shared" si="45"/>
        <v>940</v>
      </c>
      <c r="Z59" s="13">
        <f t="shared" si="45"/>
        <v>1025</v>
      </c>
      <c r="AA59" s="13">
        <f t="shared" si="45"/>
        <v>1190</v>
      </c>
      <c r="AB59" s="13">
        <f t="shared" si="45"/>
        <v>1580</v>
      </c>
      <c r="AC59" s="13">
        <f t="shared" si="45"/>
        <v>1740</v>
      </c>
      <c r="AD59" s="13">
        <f t="shared" si="45"/>
        <v>1995</v>
      </c>
      <c r="AE59" s="13">
        <f t="shared" si="45"/>
        <v>2240</v>
      </c>
      <c r="AF59" s="13">
        <f t="shared" si="45"/>
        <v>2495</v>
      </c>
      <c r="AG59" s="13">
        <f t="shared" si="45"/>
        <v>2589.9670367649269</v>
      </c>
      <c r="AH59" s="13">
        <f t="shared" si="45"/>
        <v>2800</v>
      </c>
      <c r="AI59" s="13">
        <f t="shared" si="45"/>
        <v>2610</v>
      </c>
      <c r="AJ59" s="14">
        <f t="shared" si="45"/>
        <v>1830</v>
      </c>
      <c r="AK59" s="14">
        <f t="shared" si="45"/>
        <v>2155</v>
      </c>
      <c r="AL59" s="14">
        <f t="shared" si="45"/>
        <v>2225</v>
      </c>
      <c r="AM59" s="14">
        <f t="shared" si="45"/>
        <v>1956</v>
      </c>
      <c r="AN59" s="14">
        <f t="shared" si="45"/>
        <v>1745</v>
      </c>
      <c r="AO59" s="14">
        <f t="shared" si="45"/>
        <v>1962</v>
      </c>
      <c r="AP59" s="14">
        <f t="shared" si="45"/>
        <v>2135</v>
      </c>
      <c r="AQ59" s="14">
        <f t="shared" si="45"/>
        <v>2455</v>
      </c>
      <c r="AR59" s="14">
        <f t="shared" si="45"/>
        <v>2307</v>
      </c>
      <c r="AS59" s="14">
        <f t="shared" si="45"/>
        <v>1916</v>
      </c>
      <c r="AT59" s="14">
        <f t="shared" si="45"/>
        <v>2391</v>
      </c>
      <c r="AU59" s="14">
        <f t="shared" si="45"/>
        <v>1653</v>
      </c>
      <c r="AV59" s="14">
        <f t="shared" si="45"/>
        <v>1453</v>
      </c>
      <c r="AW59" s="14">
        <f t="shared" si="45"/>
        <v>1182</v>
      </c>
      <c r="AX59" s="14">
        <f t="shared" ref="AX59:AY59" si="46">SUM(AX49:AX58)</f>
        <v>1603</v>
      </c>
      <c r="AY59" s="14">
        <f t="shared" si="46"/>
        <v>1853</v>
      </c>
      <c r="AZ59" s="14">
        <f t="shared" ref="AZ59:BA59" si="47">SUM(AZ49:AZ58)</f>
        <v>1411</v>
      </c>
      <c r="BA59" s="14">
        <f t="shared" si="47"/>
        <v>1551</v>
      </c>
    </row>
    <row r="60" spans="1:53" x14ac:dyDescent="0.3">
      <c r="A60" s="26"/>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1"/>
      <c r="AK60" s="31"/>
      <c r="AL60" s="31"/>
      <c r="AM60" s="31"/>
      <c r="AN60" s="31"/>
      <c r="AO60" s="31"/>
      <c r="AP60" s="31"/>
      <c r="AQ60" s="31"/>
      <c r="AR60" s="31"/>
      <c r="AS60" s="31"/>
      <c r="AT60" s="31"/>
      <c r="AU60" s="31"/>
      <c r="AV60" s="31"/>
      <c r="AW60" s="31"/>
      <c r="AX60" s="31"/>
      <c r="AY60" s="31"/>
      <c r="AZ60" s="31"/>
      <c r="BA60" s="31"/>
    </row>
    <row r="61" spans="1:53" x14ac:dyDescent="0.3">
      <c r="A61" s="1" t="s">
        <v>8</v>
      </c>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1"/>
      <c r="AK61" s="31"/>
      <c r="AL61" s="31"/>
      <c r="AM61" s="31"/>
      <c r="AN61" s="31"/>
      <c r="AO61" s="31"/>
      <c r="AP61" s="31"/>
      <c r="AQ61" s="31"/>
      <c r="AR61" s="31"/>
      <c r="AS61" s="31"/>
      <c r="AT61" s="31"/>
      <c r="AU61" s="31"/>
      <c r="AV61" s="31"/>
      <c r="AW61" s="31"/>
      <c r="AX61" s="31"/>
      <c r="AY61" s="31"/>
      <c r="AZ61" s="31"/>
      <c r="BA61" s="31"/>
    </row>
    <row r="62" spans="1:53" x14ac:dyDescent="0.3">
      <c r="A62" s="26" t="s">
        <v>61</v>
      </c>
      <c r="B62" s="30">
        <v>60</v>
      </c>
      <c r="C62" s="30">
        <v>60</v>
      </c>
      <c r="D62" s="30">
        <v>80</v>
      </c>
      <c r="E62" s="30">
        <v>180</v>
      </c>
      <c r="F62" s="30">
        <v>200</v>
      </c>
      <c r="G62" s="30">
        <v>210</v>
      </c>
      <c r="H62" s="30">
        <v>190</v>
      </c>
      <c r="I62" s="30">
        <v>170</v>
      </c>
      <c r="J62" s="30">
        <v>170</v>
      </c>
      <c r="K62" s="30">
        <v>170</v>
      </c>
      <c r="L62" s="30">
        <v>210</v>
      </c>
      <c r="M62" s="30">
        <v>255</v>
      </c>
      <c r="N62" s="30">
        <v>310</v>
      </c>
      <c r="O62" s="30">
        <v>330</v>
      </c>
      <c r="P62" s="30">
        <v>360</v>
      </c>
      <c r="Q62" s="30">
        <v>400</v>
      </c>
      <c r="R62" s="30">
        <v>380</v>
      </c>
      <c r="S62" s="30">
        <v>350</v>
      </c>
      <c r="T62" s="30">
        <v>320</v>
      </c>
      <c r="U62" s="30">
        <v>290</v>
      </c>
      <c r="V62" s="30">
        <v>270</v>
      </c>
      <c r="W62" s="30">
        <v>245</v>
      </c>
      <c r="X62" s="30">
        <v>255</v>
      </c>
      <c r="Y62" s="30">
        <v>240</v>
      </c>
      <c r="Z62" s="30">
        <v>250</v>
      </c>
      <c r="AA62" s="30">
        <v>290</v>
      </c>
      <c r="AB62" s="30">
        <v>340</v>
      </c>
      <c r="AC62" s="30">
        <v>430</v>
      </c>
      <c r="AD62" s="30">
        <v>500</v>
      </c>
      <c r="AE62" s="30">
        <v>615</v>
      </c>
      <c r="AF62" s="30">
        <v>600</v>
      </c>
      <c r="AG62" s="30">
        <v>605</v>
      </c>
      <c r="AH62" s="30">
        <v>610</v>
      </c>
      <c r="AI62" s="30">
        <v>610</v>
      </c>
      <c r="AJ62" s="31">
        <v>395</v>
      </c>
      <c r="AK62" s="31">
        <v>550</v>
      </c>
      <c r="AL62" s="31">
        <v>500</v>
      </c>
      <c r="AM62" s="31">
        <v>591</v>
      </c>
      <c r="AN62" s="31">
        <v>486</v>
      </c>
      <c r="AO62" s="31">
        <v>424</v>
      </c>
      <c r="AP62" s="31">
        <v>351</v>
      </c>
      <c r="AQ62" s="31">
        <v>317</v>
      </c>
      <c r="AR62" s="31">
        <v>314</v>
      </c>
      <c r="AS62" s="31">
        <v>291</v>
      </c>
      <c r="AT62" s="31">
        <v>264</v>
      </c>
      <c r="AU62" s="31">
        <v>203</v>
      </c>
      <c r="AV62" s="31">
        <v>239</v>
      </c>
      <c r="AW62" s="31">
        <v>230</v>
      </c>
      <c r="AX62" s="31">
        <v>242</v>
      </c>
      <c r="AY62" s="31">
        <v>231</v>
      </c>
      <c r="AZ62" s="31">
        <v>233</v>
      </c>
      <c r="BA62" s="31">
        <v>230</v>
      </c>
    </row>
    <row r="63" spans="1:53" x14ac:dyDescent="0.3">
      <c r="A63" s="26" t="s">
        <v>62</v>
      </c>
      <c r="B63" s="30">
        <v>30</v>
      </c>
      <c r="C63" s="30">
        <v>20</v>
      </c>
      <c r="D63" s="30">
        <v>10</v>
      </c>
      <c r="E63" s="30">
        <v>10</v>
      </c>
      <c r="F63" s="30">
        <v>10</v>
      </c>
      <c r="G63" s="30">
        <v>10</v>
      </c>
      <c r="H63" s="30">
        <v>10</v>
      </c>
      <c r="I63" s="30">
        <v>10</v>
      </c>
      <c r="J63" s="30">
        <v>10</v>
      </c>
      <c r="K63" s="30">
        <v>15</v>
      </c>
      <c r="L63" s="30">
        <v>15</v>
      </c>
      <c r="M63" s="30">
        <v>15</v>
      </c>
      <c r="N63" s="30">
        <v>15</v>
      </c>
      <c r="O63" s="30">
        <v>15</v>
      </c>
      <c r="P63" s="30">
        <v>15</v>
      </c>
      <c r="Q63" s="30">
        <v>25</v>
      </c>
      <c r="R63" s="30">
        <v>20</v>
      </c>
      <c r="S63" s="30">
        <v>20</v>
      </c>
      <c r="T63" s="30">
        <v>15</v>
      </c>
      <c r="U63" s="30">
        <v>15</v>
      </c>
      <c r="V63" s="30">
        <v>20</v>
      </c>
      <c r="W63" s="30">
        <v>20</v>
      </c>
      <c r="X63" s="30">
        <v>20</v>
      </c>
      <c r="Y63" s="30">
        <v>20</v>
      </c>
      <c r="Z63" s="30">
        <v>20</v>
      </c>
      <c r="AA63" s="30">
        <v>20</v>
      </c>
      <c r="AB63" s="30">
        <v>25</v>
      </c>
      <c r="AC63" s="30">
        <v>30</v>
      </c>
      <c r="AD63" s="30">
        <v>40</v>
      </c>
      <c r="AE63" s="30">
        <v>40</v>
      </c>
      <c r="AF63" s="30">
        <v>50</v>
      </c>
      <c r="AG63" s="30">
        <v>50.018712000000008</v>
      </c>
      <c r="AH63" s="30">
        <v>55</v>
      </c>
      <c r="AI63" s="30">
        <v>55</v>
      </c>
      <c r="AJ63" s="31">
        <v>45</v>
      </c>
      <c r="AK63" s="31">
        <v>50</v>
      </c>
      <c r="AL63" s="31">
        <v>35</v>
      </c>
      <c r="AM63" s="31">
        <v>35</v>
      </c>
      <c r="AN63" s="31">
        <v>42</v>
      </c>
      <c r="AO63" s="31">
        <v>41</v>
      </c>
      <c r="AP63" s="31">
        <v>43</v>
      </c>
      <c r="AQ63" s="31">
        <v>42</v>
      </c>
      <c r="AR63" s="31">
        <v>37</v>
      </c>
      <c r="AS63" s="31">
        <v>40</v>
      </c>
      <c r="AT63" s="31">
        <v>42</v>
      </c>
      <c r="AU63" s="31">
        <v>40</v>
      </c>
      <c r="AV63" s="31">
        <v>41</v>
      </c>
      <c r="AW63" s="31">
        <v>40</v>
      </c>
      <c r="AX63" s="31">
        <v>40</v>
      </c>
      <c r="AY63" s="31">
        <v>16</v>
      </c>
      <c r="AZ63" s="31">
        <v>21</v>
      </c>
      <c r="BA63" s="31">
        <v>22</v>
      </c>
    </row>
    <row r="64" spans="1:53" x14ac:dyDescent="0.3">
      <c r="A64" s="26" t="s">
        <v>63</v>
      </c>
      <c r="B64" s="30"/>
      <c r="C64" s="30"/>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v>20</v>
      </c>
      <c r="AG64" s="30">
        <v>20</v>
      </c>
      <c r="AH64" s="30">
        <v>15</v>
      </c>
      <c r="AI64" s="30">
        <v>20</v>
      </c>
      <c r="AJ64" s="31">
        <v>20</v>
      </c>
      <c r="AK64" s="31">
        <v>20</v>
      </c>
      <c r="AL64" s="31">
        <v>20</v>
      </c>
      <c r="AM64" s="31">
        <v>20</v>
      </c>
      <c r="AN64" s="31">
        <v>19</v>
      </c>
      <c r="AO64" s="31">
        <v>16</v>
      </c>
      <c r="AP64" s="31">
        <v>16</v>
      </c>
      <c r="AQ64" s="31">
        <v>15</v>
      </c>
      <c r="AR64" s="31">
        <v>15</v>
      </c>
      <c r="AS64" s="31">
        <v>14</v>
      </c>
      <c r="AT64" s="31">
        <v>14</v>
      </c>
      <c r="AU64" s="31">
        <v>13</v>
      </c>
      <c r="AV64" s="31">
        <v>13</v>
      </c>
      <c r="AW64" s="31">
        <v>15</v>
      </c>
      <c r="AX64" s="31">
        <v>15</v>
      </c>
      <c r="AY64" s="31">
        <v>16</v>
      </c>
      <c r="AZ64" s="31">
        <v>17</v>
      </c>
      <c r="BA64" s="31">
        <v>17</v>
      </c>
    </row>
    <row r="65" spans="1:53" x14ac:dyDescent="0.3">
      <c r="A65" s="26" t="s">
        <v>64</v>
      </c>
      <c r="B65" s="30">
        <v>50</v>
      </c>
      <c r="C65" s="30">
        <v>30</v>
      </c>
      <c r="D65" s="30">
        <v>15</v>
      </c>
      <c r="E65" s="30">
        <v>15</v>
      </c>
      <c r="F65" s="30">
        <v>15</v>
      </c>
      <c r="G65" s="30">
        <v>15</v>
      </c>
      <c r="H65" s="30">
        <v>15</v>
      </c>
      <c r="I65" s="30">
        <v>20</v>
      </c>
      <c r="J65" s="30">
        <v>20</v>
      </c>
      <c r="K65" s="30">
        <v>30</v>
      </c>
      <c r="L65" s="30">
        <v>40</v>
      </c>
      <c r="M65" s="30">
        <v>45</v>
      </c>
      <c r="N65" s="30">
        <v>45</v>
      </c>
      <c r="O65" s="30">
        <v>45</v>
      </c>
      <c r="P65" s="30">
        <v>50</v>
      </c>
      <c r="Q65" s="30">
        <v>50</v>
      </c>
      <c r="R65" s="30">
        <v>50</v>
      </c>
      <c r="S65" s="30">
        <v>50</v>
      </c>
      <c r="T65" s="30">
        <v>45</v>
      </c>
      <c r="U65" s="30">
        <v>45</v>
      </c>
      <c r="V65" s="30">
        <v>45</v>
      </c>
      <c r="W65" s="30">
        <v>45</v>
      </c>
      <c r="X65" s="30">
        <v>65</v>
      </c>
      <c r="Y65" s="30">
        <v>55</v>
      </c>
      <c r="Z65" s="30">
        <v>75</v>
      </c>
      <c r="AA65" s="30">
        <v>90</v>
      </c>
      <c r="AB65" s="30">
        <v>80</v>
      </c>
      <c r="AC65" s="30">
        <v>55</v>
      </c>
      <c r="AD65" s="30">
        <v>40</v>
      </c>
      <c r="AE65" s="30">
        <v>50</v>
      </c>
      <c r="AF65" s="30">
        <v>65</v>
      </c>
      <c r="AG65" s="30">
        <v>55</v>
      </c>
      <c r="AH65" s="30">
        <v>35</v>
      </c>
      <c r="AI65" s="30">
        <v>35</v>
      </c>
      <c r="AJ65" s="31">
        <v>30</v>
      </c>
      <c r="AK65" s="31">
        <v>30</v>
      </c>
      <c r="AL65" s="31">
        <v>25</v>
      </c>
      <c r="AM65" s="31">
        <v>21</v>
      </c>
      <c r="AN65" s="31">
        <v>27</v>
      </c>
      <c r="AO65" s="31">
        <v>31</v>
      </c>
      <c r="AP65" s="31">
        <v>32</v>
      </c>
      <c r="AQ65" s="31">
        <v>30</v>
      </c>
      <c r="AR65" s="31">
        <v>25</v>
      </c>
      <c r="AS65" s="31">
        <v>24</v>
      </c>
      <c r="AT65" s="31">
        <v>20</v>
      </c>
      <c r="AU65" s="31">
        <v>23</v>
      </c>
      <c r="AV65" s="31">
        <v>26</v>
      </c>
      <c r="AW65" s="31">
        <v>22</v>
      </c>
      <c r="AX65" s="31">
        <v>20</v>
      </c>
      <c r="AY65" s="31">
        <v>21</v>
      </c>
      <c r="AZ65" s="31">
        <v>23</v>
      </c>
      <c r="BA65" s="31">
        <v>25</v>
      </c>
    </row>
    <row r="66" spans="1:53" x14ac:dyDescent="0.3">
      <c r="A66" s="26" t="s">
        <v>65</v>
      </c>
      <c r="B66" s="30">
        <v>50</v>
      </c>
      <c r="C66" s="30">
        <v>40</v>
      </c>
      <c r="D66" s="30">
        <v>30</v>
      </c>
      <c r="E66" s="30">
        <v>40</v>
      </c>
      <c r="F66" s="30">
        <v>40</v>
      </c>
      <c r="G66" s="30">
        <v>40</v>
      </c>
      <c r="H66" s="30">
        <v>50</v>
      </c>
      <c r="I66" s="30">
        <v>45</v>
      </c>
      <c r="J66" s="30">
        <v>60</v>
      </c>
      <c r="K66" s="30">
        <v>75</v>
      </c>
      <c r="L66" s="30">
        <v>60</v>
      </c>
      <c r="M66" s="30">
        <v>30</v>
      </c>
      <c r="N66" s="30">
        <v>45</v>
      </c>
      <c r="O66" s="30">
        <v>45</v>
      </c>
      <c r="P66" s="30">
        <v>40</v>
      </c>
      <c r="Q66" s="30">
        <v>50</v>
      </c>
      <c r="R66" s="30">
        <v>35</v>
      </c>
      <c r="S66" s="30">
        <v>20</v>
      </c>
      <c r="T66" s="30">
        <v>30</v>
      </c>
      <c r="U66" s="30">
        <v>80</v>
      </c>
      <c r="V66" s="30">
        <v>105</v>
      </c>
      <c r="W66" s="30">
        <v>80</v>
      </c>
      <c r="X66" s="30">
        <v>85</v>
      </c>
      <c r="Y66" s="30">
        <v>80</v>
      </c>
      <c r="Z66" s="30">
        <v>65</v>
      </c>
      <c r="AA66" s="30">
        <v>65</v>
      </c>
      <c r="AB66" s="30">
        <v>85</v>
      </c>
      <c r="AC66" s="30">
        <v>60</v>
      </c>
      <c r="AD66" s="30">
        <v>85</v>
      </c>
      <c r="AE66" s="30">
        <v>90</v>
      </c>
      <c r="AF66" s="30">
        <v>95</v>
      </c>
      <c r="AG66" s="30">
        <v>100</v>
      </c>
      <c r="AH66" s="30">
        <v>85</v>
      </c>
      <c r="AI66" s="30">
        <v>65</v>
      </c>
      <c r="AJ66" s="31">
        <v>40</v>
      </c>
      <c r="AK66" s="31">
        <v>90</v>
      </c>
      <c r="AL66" s="31">
        <v>130</v>
      </c>
      <c r="AM66" s="31">
        <v>-3</v>
      </c>
      <c r="AN66" s="31">
        <v>-20</v>
      </c>
      <c r="AO66" s="31">
        <v>-96</v>
      </c>
      <c r="AP66" s="31">
        <v>4</v>
      </c>
      <c r="AQ66" s="31">
        <v>2</v>
      </c>
      <c r="AR66" s="31">
        <v>25</v>
      </c>
      <c r="AS66" s="31">
        <v>7</v>
      </c>
      <c r="AT66" s="31">
        <v>27</v>
      </c>
      <c r="AU66" s="31">
        <v>17</v>
      </c>
      <c r="AV66" s="31">
        <v>14</v>
      </c>
      <c r="AW66" s="31">
        <v>11</v>
      </c>
      <c r="AX66" s="31">
        <v>8</v>
      </c>
      <c r="AY66" s="31">
        <v>-93</v>
      </c>
      <c r="AZ66" s="31">
        <v>28</v>
      </c>
      <c r="BA66" s="31">
        <v>9</v>
      </c>
    </row>
    <row r="67" spans="1:53" x14ac:dyDescent="0.3">
      <c r="A67" s="26" t="s">
        <v>66</v>
      </c>
      <c r="B67" s="30">
        <v>0</v>
      </c>
      <c r="C67" s="30">
        <v>0</v>
      </c>
      <c r="D67" s="30">
        <v>0</v>
      </c>
      <c r="E67" s="30">
        <v>0</v>
      </c>
      <c r="F67" s="30">
        <v>0</v>
      </c>
      <c r="G67" s="30">
        <v>160</v>
      </c>
      <c r="H67" s="30">
        <v>195</v>
      </c>
      <c r="I67" s="30">
        <v>115</v>
      </c>
      <c r="J67" s="30">
        <v>70</v>
      </c>
      <c r="K67" s="30">
        <v>165</v>
      </c>
      <c r="L67" s="30">
        <v>205</v>
      </c>
      <c r="M67" s="30">
        <v>-90</v>
      </c>
      <c r="N67" s="30">
        <v>335</v>
      </c>
      <c r="O67" s="30">
        <v>415</v>
      </c>
      <c r="P67" s="30">
        <v>65</v>
      </c>
      <c r="Q67" s="30">
        <v>140</v>
      </c>
      <c r="R67" s="30">
        <v>305</v>
      </c>
      <c r="S67" s="30">
        <v>150</v>
      </c>
      <c r="T67" s="30">
        <v>235</v>
      </c>
      <c r="U67" s="30">
        <v>280</v>
      </c>
      <c r="V67" s="30">
        <v>305</v>
      </c>
      <c r="W67" s="30">
        <v>155</v>
      </c>
      <c r="X67" s="30">
        <v>85</v>
      </c>
      <c r="Y67" s="30">
        <v>130</v>
      </c>
      <c r="Z67" s="30">
        <v>110</v>
      </c>
      <c r="AA67" s="30">
        <v>-95</v>
      </c>
      <c r="AB67" s="30">
        <v>45</v>
      </c>
      <c r="AC67" s="30">
        <v>40</v>
      </c>
      <c r="AD67" s="30">
        <v>-10</v>
      </c>
      <c r="AE67" s="30">
        <v>15</v>
      </c>
      <c r="AF67" s="30">
        <v>-15</v>
      </c>
      <c r="AG67" s="30">
        <v>-65</v>
      </c>
      <c r="AH67" s="30">
        <v>-60</v>
      </c>
      <c r="AI67" s="30">
        <v>385</v>
      </c>
      <c r="AJ67" s="31">
        <v>160</v>
      </c>
      <c r="AK67" s="31">
        <v>45</v>
      </c>
      <c r="AL67" s="31">
        <v>250</v>
      </c>
      <c r="AM67" s="31">
        <v>98</v>
      </c>
      <c r="AN67" s="31">
        <v>-40</v>
      </c>
      <c r="AO67" s="31">
        <v>19</v>
      </c>
      <c r="AP67" s="31">
        <v>700</v>
      </c>
      <c r="AQ67" s="31">
        <v>543</v>
      </c>
      <c r="AR67" s="31">
        <v>171</v>
      </c>
      <c r="AS67" s="31">
        <v>220</v>
      </c>
      <c r="AT67" s="31">
        <v>32</v>
      </c>
      <c r="AU67" s="31">
        <v>392</v>
      </c>
      <c r="AV67" s="31">
        <v>-21</v>
      </c>
      <c r="AW67" s="31">
        <v>-126</v>
      </c>
      <c r="AX67" s="31">
        <v>53</v>
      </c>
      <c r="AY67" s="31">
        <v>-38</v>
      </c>
      <c r="AZ67" s="31">
        <v>61</v>
      </c>
      <c r="BA67" s="31">
        <v>58</v>
      </c>
    </row>
    <row r="68" spans="1:53" x14ac:dyDescent="0.3">
      <c r="A68" s="26" t="s">
        <v>67</v>
      </c>
      <c r="B68" s="30">
        <v>1060</v>
      </c>
      <c r="C68" s="30">
        <v>840</v>
      </c>
      <c r="D68" s="30">
        <v>840</v>
      </c>
      <c r="E68" s="30">
        <v>835</v>
      </c>
      <c r="F68" s="30">
        <v>590</v>
      </c>
      <c r="G68" s="30">
        <v>440</v>
      </c>
      <c r="H68" s="30">
        <v>625</v>
      </c>
      <c r="I68" s="30">
        <v>620</v>
      </c>
      <c r="J68" s="30">
        <v>560</v>
      </c>
      <c r="K68" s="30">
        <v>625</v>
      </c>
      <c r="L68" s="30">
        <v>675</v>
      </c>
      <c r="M68" s="30">
        <v>740</v>
      </c>
      <c r="N68" s="30">
        <v>900</v>
      </c>
      <c r="O68" s="30">
        <v>1060</v>
      </c>
      <c r="P68" s="30">
        <v>1150</v>
      </c>
      <c r="Q68" s="30">
        <v>1190</v>
      </c>
      <c r="R68" s="30">
        <v>1260</v>
      </c>
      <c r="S68" s="30">
        <v>1290</v>
      </c>
      <c r="T68" s="30">
        <v>1350</v>
      </c>
      <c r="U68" s="30">
        <v>1450</v>
      </c>
      <c r="V68" s="30">
        <v>1480</v>
      </c>
      <c r="W68" s="30">
        <v>1480</v>
      </c>
      <c r="X68" s="30">
        <v>1390</v>
      </c>
      <c r="Y68" s="30">
        <v>1290</v>
      </c>
      <c r="Z68" s="30">
        <v>1320</v>
      </c>
      <c r="AA68" s="30">
        <v>1060</v>
      </c>
      <c r="AB68" s="30">
        <v>750</v>
      </c>
      <c r="AC68" s="30">
        <v>780</v>
      </c>
      <c r="AD68" s="30">
        <v>660</v>
      </c>
      <c r="AE68" s="30">
        <v>560</v>
      </c>
      <c r="AF68" s="30">
        <v>670</v>
      </c>
      <c r="AG68" s="30">
        <v>585</v>
      </c>
      <c r="AH68" s="30">
        <v>540</v>
      </c>
      <c r="AI68" s="30">
        <v>530</v>
      </c>
      <c r="AJ68" s="31">
        <v>335</v>
      </c>
      <c r="AK68" s="31">
        <v>325</v>
      </c>
      <c r="AL68" s="31">
        <v>310</v>
      </c>
      <c r="AM68" s="31">
        <v>312</v>
      </c>
      <c r="AN68" s="31">
        <v>310</v>
      </c>
      <c r="AO68" s="31">
        <v>313</v>
      </c>
      <c r="AP68" s="31">
        <v>314</v>
      </c>
      <c r="AQ68" s="31">
        <v>310</v>
      </c>
      <c r="AR68" s="31">
        <v>303</v>
      </c>
      <c r="AS68" s="31">
        <v>293</v>
      </c>
      <c r="AT68" s="31">
        <v>296</v>
      </c>
      <c r="AU68" s="31">
        <v>238</v>
      </c>
      <c r="AV68" s="31">
        <v>246</v>
      </c>
      <c r="AW68" s="31">
        <v>234</v>
      </c>
      <c r="AX68" s="31">
        <v>226</v>
      </c>
      <c r="AY68" s="31">
        <v>227</v>
      </c>
      <c r="AZ68" s="31">
        <v>220</v>
      </c>
      <c r="BA68" s="31">
        <v>218</v>
      </c>
    </row>
    <row r="69" spans="1:53" x14ac:dyDescent="0.3">
      <c r="A69" s="26" t="s">
        <v>68</v>
      </c>
      <c r="B69" s="30">
        <v>40</v>
      </c>
      <c r="C69" s="30">
        <v>35</v>
      </c>
      <c r="D69" s="30">
        <v>20</v>
      </c>
      <c r="E69" s="30">
        <v>15</v>
      </c>
      <c r="F69" s="30">
        <v>10</v>
      </c>
      <c r="G69" s="30">
        <v>15</v>
      </c>
      <c r="H69" s="30">
        <v>15</v>
      </c>
      <c r="I69" s="30">
        <v>15</v>
      </c>
      <c r="J69" s="30">
        <v>15</v>
      </c>
      <c r="K69" s="30">
        <v>20</v>
      </c>
      <c r="L69" s="30">
        <v>15</v>
      </c>
      <c r="M69" s="30">
        <v>0</v>
      </c>
      <c r="N69" s="30">
        <v>0</v>
      </c>
      <c r="O69" s="30">
        <v>0</v>
      </c>
      <c r="P69" s="30">
        <v>0</v>
      </c>
      <c r="Q69" s="30">
        <v>15</v>
      </c>
      <c r="R69" s="30">
        <v>15</v>
      </c>
      <c r="S69" s="30">
        <v>10</v>
      </c>
      <c r="T69" s="30">
        <v>10</v>
      </c>
      <c r="U69" s="30">
        <v>5</v>
      </c>
      <c r="V69" s="30">
        <v>5</v>
      </c>
      <c r="W69" s="30">
        <v>5</v>
      </c>
      <c r="X69" s="30">
        <v>5</v>
      </c>
      <c r="Y69" s="30">
        <v>5</v>
      </c>
      <c r="Z69" s="30">
        <v>5</v>
      </c>
      <c r="AA69" s="30">
        <v>5</v>
      </c>
      <c r="AB69" s="30">
        <v>5</v>
      </c>
      <c r="AC69" s="30">
        <v>5</v>
      </c>
      <c r="AD69" s="30">
        <v>5</v>
      </c>
      <c r="AE69" s="30">
        <v>5</v>
      </c>
      <c r="AF69" s="30">
        <v>5</v>
      </c>
      <c r="AG69" s="30">
        <v>5</v>
      </c>
      <c r="AH69" s="30">
        <v>5</v>
      </c>
      <c r="AI69" s="30">
        <v>10</v>
      </c>
      <c r="AJ69" s="31">
        <v>10</v>
      </c>
      <c r="AK69" s="31">
        <v>5</v>
      </c>
      <c r="AL69" s="31">
        <v>5</v>
      </c>
      <c r="AM69" s="31">
        <v>3</v>
      </c>
      <c r="AN69" s="31">
        <v>-1</v>
      </c>
      <c r="AO69" s="31">
        <v>3</v>
      </c>
      <c r="AP69" s="31">
        <v>3</v>
      </c>
      <c r="AQ69" s="31">
        <v>3</v>
      </c>
      <c r="AR69" s="31">
        <v>2</v>
      </c>
      <c r="AS69" s="31">
        <v>2</v>
      </c>
      <c r="AT69" s="31">
        <v>2</v>
      </c>
      <c r="AU69" s="31">
        <v>2</v>
      </c>
      <c r="AV69" s="31">
        <v>1</v>
      </c>
      <c r="AW69" s="31">
        <v>1</v>
      </c>
      <c r="AX69" s="31">
        <v>1</v>
      </c>
      <c r="AY69" s="31">
        <v>1</v>
      </c>
      <c r="AZ69" s="31">
        <v>3</v>
      </c>
      <c r="BA69" s="31">
        <v>1</v>
      </c>
    </row>
    <row r="70" spans="1:53" x14ac:dyDescent="0.3">
      <c r="A70" s="26" t="s">
        <v>69</v>
      </c>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1"/>
      <c r="AK70" s="31"/>
      <c r="AL70" s="31"/>
      <c r="AM70" s="31"/>
      <c r="AN70" s="31">
        <v>25</v>
      </c>
      <c r="AO70" s="31">
        <v>33</v>
      </c>
      <c r="AP70" s="31">
        <v>44</v>
      </c>
      <c r="AQ70" s="31">
        <v>54</v>
      </c>
      <c r="AR70" s="31">
        <v>57</v>
      </c>
      <c r="AS70" s="31">
        <v>59</v>
      </c>
      <c r="AT70" s="31">
        <v>56</v>
      </c>
      <c r="AU70" s="31">
        <v>49</v>
      </c>
      <c r="AV70" s="31">
        <v>56</v>
      </c>
      <c r="AW70" s="31">
        <v>58</v>
      </c>
      <c r="AX70" s="31">
        <v>55</v>
      </c>
      <c r="AY70" s="31">
        <v>50</v>
      </c>
      <c r="AZ70" s="31">
        <v>46</v>
      </c>
      <c r="BA70" s="31">
        <v>47</v>
      </c>
    </row>
    <row r="71" spans="1:53" x14ac:dyDescent="0.3">
      <c r="A71" s="26" t="s">
        <v>70</v>
      </c>
      <c r="B71" s="30">
        <v>90</v>
      </c>
      <c r="C71" s="30">
        <v>125</v>
      </c>
      <c r="D71" s="30">
        <v>105</v>
      </c>
      <c r="E71" s="30">
        <v>75</v>
      </c>
      <c r="F71" s="30">
        <v>55</v>
      </c>
      <c r="G71" s="30">
        <v>50</v>
      </c>
      <c r="H71" s="30">
        <v>50</v>
      </c>
      <c r="I71" s="30">
        <v>55</v>
      </c>
      <c r="J71" s="30">
        <v>45</v>
      </c>
      <c r="K71" s="30">
        <v>40</v>
      </c>
      <c r="L71" s="30">
        <v>30</v>
      </c>
      <c r="M71" s="30">
        <v>20</v>
      </c>
      <c r="N71" s="30">
        <v>15</v>
      </c>
      <c r="O71" s="30">
        <v>15</v>
      </c>
      <c r="P71" s="30">
        <v>15</v>
      </c>
      <c r="Q71" s="30">
        <v>15</v>
      </c>
      <c r="R71" s="30">
        <v>20</v>
      </c>
      <c r="S71" s="30">
        <v>25</v>
      </c>
      <c r="T71" s="30">
        <v>20</v>
      </c>
      <c r="U71" s="30">
        <v>25</v>
      </c>
      <c r="V71" s="30">
        <v>25</v>
      </c>
      <c r="W71" s="30">
        <v>25</v>
      </c>
      <c r="X71" s="30">
        <v>30</v>
      </c>
      <c r="Y71" s="30">
        <v>30</v>
      </c>
      <c r="Z71" s="30">
        <v>35</v>
      </c>
      <c r="AA71" s="30">
        <v>35</v>
      </c>
      <c r="AB71" s="30">
        <v>35</v>
      </c>
      <c r="AC71" s="30">
        <v>55</v>
      </c>
      <c r="AD71" s="30">
        <v>40</v>
      </c>
      <c r="AE71" s="30">
        <v>40</v>
      </c>
      <c r="AF71" s="30">
        <v>25</v>
      </c>
      <c r="AG71" s="30">
        <v>20</v>
      </c>
      <c r="AH71" s="30">
        <v>30</v>
      </c>
      <c r="AI71" s="30">
        <v>25</v>
      </c>
      <c r="AJ71" s="31">
        <v>15</v>
      </c>
      <c r="AK71" s="31">
        <v>40</v>
      </c>
      <c r="AL71" s="31">
        <v>40</v>
      </c>
      <c r="AM71" s="31">
        <v>63</v>
      </c>
      <c r="AN71" s="31">
        <v>62</v>
      </c>
      <c r="AO71" s="31">
        <v>63</v>
      </c>
      <c r="AP71" s="31">
        <v>71</v>
      </c>
      <c r="AQ71" s="31">
        <v>67</v>
      </c>
      <c r="AR71" s="31">
        <v>68</v>
      </c>
      <c r="AS71" s="31">
        <v>55</v>
      </c>
      <c r="AT71" s="31">
        <v>68</v>
      </c>
      <c r="AU71" s="31">
        <v>56</v>
      </c>
      <c r="AV71" s="31">
        <v>58</v>
      </c>
      <c r="AW71" s="31">
        <v>57</v>
      </c>
      <c r="AX71" s="31">
        <v>67</v>
      </c>
      <c r="AY71" s="31">
        <v>65</v>
      </c>
      <c r="AZ71" s="31">
        <v>64</v>
      </c>
      <c r="BA71" s="31">
        <v>62</v>
      </c>
    </row>
    <row r="72" spans="1:53" s="12" customFormat="1" x14ac:dyDescent="0.3">
      <c r="A72" s="12" t="s">
        <v>88</v>
      </c>
      <c r="B72" s="13">
        <f t="shared" ref="B72:AW72" si="48">SUM(B62:B71)</f>
        <v>1380</v>
      </c>
      <c r="C72" s="13">
        <f t="shared" si="48"/>
        <v>1150</v>
      </c>
      <c r="D72" s="13">
        <f t="shared" si="48"/>
        <v>1100</v>
      </c>
      <c r="E72" s="13">
        <f t="shared" si="48"/>
        <v>1170</v>
      </c>
      <c r="F72" s="13">
        <f t="shared" si="48"/>
        <v>920</v>
      </c>
      <c r="G72" s="13">
        <f t="shared" si="48"/>
        <v>940</v>
      </c>
      <c r="H72" s="13">
        <f t="shared" si="48"/>
        <v>1150</v>
      </c>
      <c r="I72" s="13">
        <f t="shared" si="48"/>
        <v>1050</v>
      </c>
      <c r="J72" s="13">
        <f t="shared" si="48"/>
        <v>950</v>
      </c>
      <c r="K72" s="13">
        <f t="shared" si="48"/>
        <v>1140</v>
      </c>
      <c r="L72" s="13">
        <f t="shared" si="48"/>
        <v>1250</v>
      </c>
      <c r="M72" s="13">
        <f t="shared" si="48"/>
        <v>1015</v>
      </c>
      <c r="N72" s="13">
        <f t="shared" si="48"/>
        <v>1665</v>
      </c>
      <c r="O72" s="13">
        <f t="shared" si="48"/>
        <v>1925</v>
      </c>
      <c r="P72" s="13">
        <f t="shared" si="48"/>
        <v>1695</v>
      </c>
      <c r="Q72" s="13">
        <f t="shared" si="48"/>
        <v>1885</v>
      </c>
      <c r="R72" s="13">
        <f t="shared" si="48"/>
        <v>2085</v>
      </c>
      <c r="S72" s="13">
        <f t="shared" si="48"/>
        <v>1915</v>
      </c>
      <c r="T72" s="13">
        <f t="shared" si="48"/>
        <v>2025</v>
      </c>
      <c r="U72" s="13">
        <f t="shared" si="48"/>
        <v>2190</v>
      </c>
      <c r="V72" s="13">
        <f t="shared" si="48"/>
        <v>2255</v>
      </c>
      <c r="W72" s="13">
        <f t="shared" si="48"/>
        <v>2055</v>
      </c>
      <c r="X72" s="13">
        <f t="shared" si="48"/>
        <v>1935</v>
      </c>
      <c r="Y72" s="13">
        <f t="shared" si="48"/>
        <v>1850</v>
      </c>
      <c r="Z72" s="13">
        <f t="shared" si="48"/>
        <v>1880</v>
      </c>
      <c r="AA72" s="13">
        <f t="shared" si="48"/>
        <v>1470</v>
      </c>
      <c r="AB72" s="13">
        <f t="shared" si="48"/>
        <v>1365</v>
      </c>
      <c r="AC72" s="13">
        <f t="shared" si="48"/>
        <v>1455</v>
      </c>
      <c r="AD72" s="13">
        <f t="shared" si="48"/>
        <v>1360</v>
      </c>
      <c r="AE72" s="13">
        <f t="shared" si="48"/>
        <v>1415</v>
      </c>
      <c r="AF72" s="13">
        <f t="shared" si="48"/>
        <v>1515</v>
      </c>
      <c r="AG72" s="13">
        <f t="shared" si="48"/>
        <v>1375.0187120000001</v>
      </c>
      <c r="AH72" s="13">
        <f t="shared" si="48"/>
        <v>1315</v>
      </c>
      <c r="AI72" s="13">
        <f t="shared" si="48"/>
        <v>1735</v>
      </c>
      <c r="AJ72" s="14">
        <f t="shared" si="48"/>
        <v>1050</v>
      </c>
      <c r="AK72" s="14">
        <f t="shared" si="48"/>
        <v>1155</v>
      </c>
      <c r="AL72" s="14">
        <f t="shared" si="48"/>
        <v>1315</v>
      </c>
      <c r="AM72" s="14">
        <f t="shared" si="48"/>
        <v>1140</v>
      </c>
      <c r="AN72" s="14">
        <f t="shared" si="48"/>
        <v>910</v>
      </c>
      <c r="AO72" s="14">
        <f t="shared" si="48"/>
        <v>847</v>
      </c>
      <c r="AP72" s="14">
        <f t="shared" si="48"/>
        <v>1578</v>
      </c>
      <c r="AQ72" s="14">
        <f t="shared" si="48"/>
        <v>1383</v>
      </c>
      <c r="AR72" s="14">
        <f t="shared" si="48"/>
        <v>1017</v>
      </c>
      <c r="AS72" s="14">
        <f t="shared" si="48"/>
        <v>1005</v>
      </c>
      <c r="AT72" s="14">
        <f t="shared" si="48"/>
        <v>821</v>
      </c>
      <c r="AU72" s="14">
        <f t="shared" si="48"/>
        <v>1033</v>
      </c>
      <c r="AV72" s="14">
        <f t="shared" si="48"/>
        <v>673</v>
      </c>
      <c r="AW72" s="14">
        <f t="shared" si="48"/>
        <v>542</v>
      </c>
      <c r="AX72" s="14">
        <f t="shared" ref="AX72:AY72" si="49">SUM(AX62:AX71)</f>
        <v>727</v>
      </c>
      <c r="AY72" s="14">
        <f t="shared" si="49"/>
        <v>496</v>
      </c>
      <c r="AZ72" s="14">
        <f t="shared" ref="AZ72:BA72" si="50">SUM(AZ62:AZ71)</f>
        <v>716</v>
      </c>
      <c r="BA72" s="14">
        <f t="shared" si="50"/>
        <v>689</v>
      </c>
    </row>
    <row r="73" spans="1:53" x14ac:dyDescent="0.3">
      <c r="A73" s="26"/>
      <c r="B73" s="30"/>
      <c r="C73" s="30"/>
      <c r="D73" s="30"/>
      <c r="E73" s="30"/>
      <c r="F73" s="30"/>
      <c r="G73" s="30"/>
      <c r="H73" s="30"/>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1"/>
      <c r="AK73" s="31"/>
      <c r="AL73" s="31"/>
      <c r="AM73" s="31"/>
      <c r="AN73" s="31"/>
      <c r="AO73" s="31"/>
      <c r="AP73" s="31"/>
      <c r="AQ73" s="31"/>
      <c r="AR73" s="31"/>
      <c r="AS73" s="31"/>
      <c r="AT73" s="31"/>
      <c r="AU73" s="31"/>
      <c r="AV73" s="31"/>
      <c r="AW73" s="31"/>
      <c r="AX73" s="31"/>
      <c r="AY73" s="31"/>
      <c r="AZ73" s="31"/>
      <c r="BA73" s="31"/>
    </row>
    <row r="74" spans="1:53" x14ac:dyDescent="0.3">
      <c r="A74" s="1" t="s">
        <v>51</v>
      </c>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1"/>
      <c r="AK74" s="31"/>
      <c r="AL74" s="31"/>
      <c r="AM74" s="31"/>
      <c r="AN74" s="31"/>
      <c r="AO74" s="31"/>
      <c r="AP74" s="31"/>
      <c r="AQ74" s="31"/>
      <c r="AR74" s="31"/>
      <c r="AS74" s="31"/>
      <c r="AT74" s="31"/>
      <c r="AU74" s="31"/>
      <c r="AV74" s="31"/>
      <c r="AW74" s="31"/>
      <c r="AX74" s="31"/>
      <c r="AY74" s="31"/>
      <c r="AZ74" s="31"/>
      <c r="BA74" s="31"/>
    </row>
    <row r="75" spans="1:53" x14ac:dyDescent="0.3">
      <c r="A75" s="26" t="s">
        <v>61</v>
      </c>
      <c r="B75" s="30">
        <v>275</v>
      </c>
      <c r="C75" s="30">
        <v>410</v>
      </c>
      <c r="D75" s="30">
        <v>355</v>
      </c>
      <c r="E75" s="30">
        <v>430</v>
      </c>
      <c r="F75" s="30">
        <v>670</v>
      </c>
      <c r="G75" s="30">
        <v>440</v>
      </c>
      <c r="H75" s="30">
        <v>430</v>
      </c>
      <c r="I75" s="30">
        <v>465</v>
      </c>
      <c r="J75" s="30">
        <v>450</v>
      </c>
      <c r="K75" s="30">
        <v>635</v>
      </c>
      <c r="L75" s="30">
        <v>700</v>
      </c>
      <c r="M75" s="30">
        <v>745</v>
      </c>
      <c r="N75" s="30">
        <v>690</v>
      </c>
      <c r="O75" s="30">
        <v>690</v>
      </c>
      <c r="P75" s="30">
        <v>725</v>
      </c>
      <c r="Q75" s="30">
        <v>690</v>
      </c>
      <c r="R75" s="30">
        <v>620</v>
      </c>
      <c r="S75" s="30">
        <v>525</v>
      </c>
      <c r="T75" s="30">
        <v>600</v>
      </c>
      <c r="U75" s="30">
        <v>790</v>
      </c>
      <c r="V75" s="30">
        <v>820</v>
      </c>
      <c r="W75" s="30">
        <v>850</v>
      </c>
      <c r="X75" s="30">
        <v>800</v>
      </c>
      <c r="Y75" s="30">
        <v>775</v>
      </c>
      <c r="Z75" s="30">
        <v>535</v>
      </c>
      <c r="AA75" s="30">
        <v>620</v>
      </c>
      <c r="AB75" s="30">
        <v>795</v>
      </c>
      <c r="AC75" s="30">
        <v>570</v>
      </c>
      <c r="AD75" s="30">
        <v>885</v>
      </c>
      <c r="AE75" s="30">
        <v>800</v>
      </c>
      <c r="AF75" s="30">
        <v>820</v>
      </c>
      <c r="AG75" s="30">
        <v>705</v>
      </c>
      <c r="AH75" s="30">
        <v>850</v>
      </c>
      <c r="AI75" s="30">
        <v>505</v>
      </c>
      <c r="AJ75" s="31">
        <v>370</v>
      </c>
      <c r="AK75" s="31">
        <v>405</v>
      </c>
      <c r="AL75" s="31">
        <v>370</v>
      </c>
      <c r="AM75" s="31">
        <v>395</v>
      </c>
      <c r="AN75" s="31">
        <v>295</v>
      </c>
      <c r="AO75" s="31">
        <v>303</v>
      </c>
      <c r="AP75" s="31">
        <v>330</v>
      </c>
      <c r="AQ75" s="31">
        <v>281</v>
      </c>
      <c r="AR75" s="31">
        <v>250</v>
      </c>
      <c r="AS75" s="31">
        <v>287</v>
      </c>
      <c r="AT75" s="31">
        <v>289</v>
      </c>
      <c r="AU75" s="31">
        <v>214</v>
      </c>
      <c r="AV75" s="31">
        <v>319</v>
      </c>
      <c r="AW75" s="31">
        <v>433</v>
      </c>
      <c r="AX75" s="31">
        <v>482</v>
      </c>
      <c r="AY75" s="31">
        <v>515</v>
      </c>
      <c r="AZ75" s="31">
        <v>527</v>
      </c>
      <c r="BA75" s="31">
        <v>578</v>
      </c>
    </row>
    <row r="76" spans="1:53" x14ac:dyDescent="0.3">
      <c r="A76" s="26" t="s">
        <v>62</v>
      </c>
      <c r="B76" s="30">
        <v>150</v>
      </c>
      <c r="C76" s="30">
        <v>80</v>
      </c>
      <c r="D76" s="30">
        <v>90</v>
      </c>
      <c r="E76" s="30">
        <v>140</v>
      </c>
      <c r="F76" s="30">
        <v>130</v>
      </c>
      <c r="G76" s="30">
        <v>115</v>
      </c>
      <c r="H76" s="30">
        <v>50</v>
      </c>
      <c r="I76" s="30">
        <v>80</v>
      </c>
      <c r="J76" s="30">
        <v>100</v>
      </c>
      <c r="K76" s="30">
        <v>100</v>
      </c>
      <c r="L76" s="30">
        <v>75</v>
      </c>
      <c r="M76" s="30">
        <v>65</v>
      </c>
      <c r="N76" s="30">
        <v>55</v>
      </c>
      <c r="O76" s="30">
        <v>55</v>
      </c>
      <c r="P76" s="30">
        <v>55</v>
      </c>
      <c r="Q76" s="30">
        <v>50</v>
      </c>
      <c r="R76" s="30">
        <v>100</v>
      </c>
      <c r="S76" s="30">
        <v>90</v>
      </c>
      <c r="T76" s="30">
        <v>75</v>
      </c>
      <c r="U76" s="30">
        <v>65</v>
      </c>
      <c r="V76" s="30">
        <v>70</v>
      </c>
      <c r="W76" s="30">
        <v>80</v>
      </c>
      <c r="X76" s="30">
        <v>80</v>
      </c>
      <c r="Y76" s="30">
        <v>80</v>
      </c>
      <c r="Z76" s="30">
        <v>95</v>
      </c>
      <c r="AA76" s="30">
        <v>100</v>
      </c>
      <c r="AB76" s="30">
        <v>100</v>
      </c>
      <c r="AC76" s="30">
        <v>100</v>
      </c>
      <c r="AD76" s="30">
        <v>95</v>
      </c>
      <c r="AE76" s="30">
        <v>90</v>
      </c>
      <c r="AF76" s="30">
        <v>100</v>
      </c>
      <c r="AG76" s="30">
        <v>100.03418232247449</v>
      </c>
      <c r="AH76" s="30">
        <v>95</v>
      </c>
      <c r="AI76" s="30">
        <v>95</v>
      </c>
      <c r="AJ76" s="31">
        <v>65</v>
      </c>
      <c r="AK76" s="31">
        <v>100</v>
      </c>
      <c r="AL76" s="31">
        <v>95</v>
      </c>
      <c r="AM76" s="31">
        <v>106</v>
      </c>
      <c r="AN76" s="31">
        <v>102</v>
      </c>
      <c r="AO76" s="31">
        <v>113</v>
      </c>
      <c r="AP76" s="31">
        <v>114</v>
      </c>
      <c r="AQ76" s="31">
        <v>103</v>
      </c>
      <c r="AR76" s="31">
        <v>112</v>
      </c>
      <c r="AS76" s="31">
        <v>105</v>
      </c>
      <c r="AT76" s="31">
        <v>100</v>
      </c>
      <c r="AU76" s="31">
        <v>95</v>
      </c>
      <c r="AV76" s="31">
        <v>122</v>
      </c>
      <c r="AW76" s="31">
        <v>118</v>
      </c>
      <c r="AX76" s="31">
        <v>120</v>
      </c>
      <c r="AY76" s="31">
        <v>122</v>
      </c>
      <c r="AZ76" s="31">
        <v>121</v>
      </c>
      <c r="BA76" s="31">
        <v>125</v>
      </c>
    </row>
    <row r="77" spans="1:53" x14ac:dyDescent="0.3">
      <c r="A77" s="26" t="s">
        <v>63</v>
      </c>
      <c r="B77" s="30"/>
      <c r="C77" s="30"/>
      <c r="D77" s="30"/>
      <c r="E77" s="30"/>
      <c r="F77" s="30"/>
      <c r="G77" s="30"/>
      <c r="H77" s="30"/>
      <c r="I77" s="30"/>
      <c r="J77" s="30"/>
      <c r="K77" s="30"/>
      <c r="L77" s="30"/>
      <c r="M77" s="30"/>
      <c r="N77" s="30"/>
      <c r="O77" s="30"/>
      <c r="P77" s="30"/>
      <c r="Q77" s="30"/>
      <c r="R77" s="30"/>
      <c r="S77" s="30"/>
      <c r="T77" s="30"/>
      <c r="U77" s="30"/>
      <c r="V77" s="30"/>
      <c r="W77" s="30"/>
      <c r="X77" s="30"/>
      <c r="Y77" s="30"/>
      <c r="Z77" s="30"/>
      <c r="AA77" s="30"/>
      <c r="AB77" s="30"/>
      <c r="AC77" s="30"/>
      <c r="AD77" s="30"/>
      <c r="AE77" s="30"/>
      <c r="AF77" s="30">
        <v>110</v>
      </c>
      <c r="AG77" s="30">
        <v>105</v>
      </c>
      <c r="AH77" s="30">
        <v>80</v>
      </c>
      <c r="AI77" s="30">
        <v>85</v>
      </c>
      <c r="AJ77" s="31">
        <v>90</v>
      </c>
      <c r="AK77" s="31">
        <v>90</v>
      </c>
      <c r="AL77" s="31">
        <v>90</v>
      </c>
      <c r="AM77" s="31">
        <v>89</v>
      </c>
      <c r="AN77" s="31">
        <v>85</v>
      </c>
      <c r="AO77" s="31">
        <v>85</v>
      </c>
      <c r="AP77" s="31">
        <v>85</v>
      </c>
      <c r="AQ77" s="31">
        <v>87</v>
      </c>
      <c r="AR77" s="31">
        <v>88</v>
      </c>
      <c r="AS77" s="31">
        <v>94</v>
      </c>
      <c r="AT77" s="31">
        <v>98</v>
      </c>
      <c r="AU77" s="31">
        <v>68</v>
      </c>
      <c r="AV77" s="31">
        <v>72</v>
      </c>
      <c r="AW77" s="31">
        <v>85</v>
      </c>
      <c r="AX77" s="31">
        <v>92</v>
      </c>
      <c r="AY77" s="31">
        <v>95</v>
      </c>
      <c r="AZ77" s="31">
        <v>102</v>
      </c>
      <c r="BA77" s="31">
        <v>102</v>
      </c>
    </row>
    <row r="78" spans="1:53" x14ac:dyDescent="0.3">
      <c r="A78" s="26" t="s">
        <v>64</v>
      </c>
      <c r="B78" s="30">
        <v>75</v>
      </c>
      <c r="C78" s="30">
        <v>85</v>
      </c>
      <c r="D78" s="30">
        <v>95</v>
      </c>
      <c r="E78" s="30">
        <v>100</v>
      </c>
      <c r="F78" s="30">
        <v>135</v>
      </c>
      <c r="G78" s="30">
        <v>145</v>
      </c>
      <c r="H78" s="30">
        <v>70</v>
      </c>
      <c r="I78" s="30">
        <v>70</v>
      </c>
      <c r="J78" s="30">
        <v>90</v>
      </c>
      <c r="K78" s="30">
        <v>95</v>
      </c>
      <c r="L78" s="30">
        <v>80</v>
      </c>
      <c r="M78" s="30">
        <v>65</v>
      </c>
      <c r="N78" s="30">
        <v>65</v>
      </c>
      <c r="O78" s="30">
        <v>65</v>
      </c>
      <c r="P78" s="30">
        <v>75</v>
      </c>
      <c r="Q78" s="30">
        <v>80</v>
      </c>
      <c r="R78" s="30">
        <v>65</v>
      </c>
      <c r="S78" s="30">
        <v>55</v>
      </c>
      <c r="T78" s="30">
        <v>65</v>
      </c>
      <c r="U78" s="30">
        <v>75</v>
      </c>
      <c r="V78" s="30">
        <v>115</v>
      </c>
      <c r="W78" s="30">
        <v>130</v>
      </c>
      <c r="X78" s="30">
        <v>100</v>
      </c>
      <c r="Y78" s="30">
        <v>105</v>
      </c>
      <c r="Z78" s="30">
        <v>120</v>
      </c>
      <c r="AA78" s="30">
        <v>145</v>
      </c>
      <c r="AB78" s="30">
        <v>120</v>
      </c>
      <c r="AC78" s="30">
        <v>100</v>
      </c>
      <c r="AD78" s="30">
        <v>85</v>
      </c>
      <c r="AE78" s="30">
        <v>90</v>
      </c>
      <c r="AF78" s="30">
        <v>95</v>
      </c>
      <c r="AG78" s="30">
        <v>75</v>
      </c>
      <c r="AH78" s="30">
        <v>55</v>
      </c>
      <c r="AI78" s="30">
        <v>30</v>
      </c>
      <c r="AJ78" s="31">
        <v>25</v>
      </c>
      <c r="AK78" s="31">
        <v>25</v>
      </c>
      <c r="AL78" s="31">
        <v>25</v>
      </c>
      <c r="AM78" s="31">
        <v>21</v>
      </c>
      <c r="AN78" s="31">
        <v>19</v>
      </c>
      <c r="AO78" s="31">
        <v>18</v>
      </c>
      <c r="AP78" s="31">
        <v>22</v>
      </c>
      <c r="AQ78" s="31">
        <v>26</v>
      </c>
      <c r="AR78" s="31">
        <v>33</v>
      </c>
      <c r="AS78" s="31">
        <v>38</v>
      </c>
      <c r="AT78" s="31">
        <v>24</v>
      </c>
      <c r="AU78" s="31">
        <v>24</v>
      </c>
      <c r="AV78" s="31">
        <v>30</v>
      </c>
      <c r="AW78" s="31">
        <v>29</v>
      </c>
      <c r="AX78" s="31">
        <v>25</v>
      </c>
      <c r="AY78" s="31">
        <v>20</v>
      </c>
      <c r="AZ78" s="31">
        <v>21</v>
      </c>
      <c r="BA78" s="31">
        <v>22</v>
      </c>
    </row>
    <row r="79" spans="1:53" x14ac:dyDescent="0.3">
      <c r="A79" s="26" t="s">
        <v>65</v>
      </c>
      <c r="B79" s="30">
        <v>35</v>
      </c>
      <c r="C79" s="30">
        <v>40</v>
      </c>
      <c r="D79" s="30">
        <v>65</v>
      </c>
      <c r="E79" s="30">
        <v>100</v>
      </c>
      <c r="F79" s="30">
        <v>100</v>
      </c>
      <c r="G79" s="30">
        <v>50</v>
      </c>
      <c r="H79" s="30">
        <v>20</v>
      </c>
      <c r="I79" s="30">
        <v>10</v>
      </c>
      <c r="J79" s="30">
        <v>15</v>
      </c>
      <c r="K79" s="30">
        <v>30</v>
      </c>
      <c r="L79" s="30">
        <v>40</v>
      </c>
      <c r="M79" s="30">
        <v>25</v>
      </c>
      <c r="N79" s="30">
        <v>25</v>
      </c>
      <c r="O79" s="30">
        <v>25</v>
      </c>
      <c r="P79" s="30">
        <v>30</v>
      </c>
      <c r="Q79" s="30">
        <v>25</v>
      </c>
      <c r="R79" s="30">
        <v>20</v>
      </c>
      <c r="S79" s="30">
        <v>15</v>
      </c>
      <c r="T79" s="30">
        <v>15</v>
      </c>
      <c r="U79" s="30">
        <v>20</v>
      </c>
      <c r="V79" s="30">
        <v>25</v>
      </c>
      <c r="W79" s="30">
        <v>30</v>
      </c>
      <c r="X79" s="30">
        <v>45</v>
      </c>
      <c r="Y79" s="30">
        <v>20</v>
      </c>
      <c r="Z79" s="30">
        <v>25</v>
      </c>
      <c r="AA79" s="30">
        <v>50</v>
      </c>
      <c r="AB79" s="30">
        <v>35</v>
      </c>
      <c r="AC79" s="30">
        <v>30</v>
      </c>
      <c r="AD79" s="30">
        <v>-30</v>
      </c>
      <c r="AE79" s="30">
        <v>-10</v>
      </c>
      <c r="AF79" s="30">
        <v>5</v>
      </c>
      <c r="AG79" s="30">
        <v>10</v>
      </c>
      <c r="AH79" s="30">
        <v>25</v>
      </c>
      <c r="AI79" s="30">
        <v>-5</v>
      </c>
      <c r="AJ79" s="31">
        <v>-35</v>
      </c>
      <c r="AK79" s="31">
        <v>10</v>
      </c>
      <c r="AL79" s="31">
        <v>-5</v>
      </c>
      <c r="AM79" s="31">
        <v>7</v>
      </c>
      <c r="AN79" s="31">
        <v>7</v>
      </c>
      <c r="AO79" s="31">
        <v>10</v>
      </c>
      <c r="AP79" s="31">
        <v>10</v>
      </c>
      <c r="AQ79" s="31">
        <v>29</v>
      </c>
      <c r="AR79" s="31">
        <v>45</v>
      </c>
      <c r="AS79" s="31">
        <v>18</v>
      </c>
      <c r="AT79" s="31">
        <v>21</v>
      </c>
      <c r="AU79" s="31">
        <v>34</v>
      </c>
      <c r="AV79" s="31">
        <v>58</v>
      </c>
      <c r="AW79" s="31">
        <v>26</v>
      </c>
      <c r="AX79" s="31">
        <v>26</v>
      </c>
      <c r="AY79" s="31">
        <v>22</v>
      </c>
      <c r="AZ79" s="31">
        <v>22</v>
      </c>
      <c r="BA79" s="31">
        <v>23</v>
      </c>
    </row>
    <row r="80" spans="1:53" x14ac:dyDescent="0.3">
      <c r="A80" s="26" t="s">
        <v>66</v>
      </c>
      <c r="B80" s="30"/>
      <c r="C80" s="30"/>
      <c r="D80" s="30"/>
      <c r="E80" s="30"/>
      <c r="F80" s="30"/>
      <c r="G80" s="30"/>
      <c r="H80" s="30"/>
      <c r="I80" s="30">
        <v>40</v>
      </c>
      <c r="J80" s="30">
        <v>40</v>
      </c>
      <c r="K80" s="30">
        <v>30</v>
      </c>
      <c r="L80" s="30">
        <v>130</v>
      </c>
      <c r="M80" s="30">
        <v>300</v>
      </c>
      <c r="N80" s="30">
        <v>85</v>
      </c>
      <c r="O80" s="30">
        <v>85</v>
      </c>
      <c r="P80" s="30">
        <v>50</v>
      </c>
      <c r="Q80" s="30">
        <v>5</v>
      </c>
      <c r="R80" s="30">
        <v>40</v>
      </c>
      <c r="S80" s="30">
        <v>65</v>
      </c>
      <c r="T80" s="30">
        <v>40</v>
      </c>
      <c r="U80" s="30">
        <v>65</v>
      </c>
      <c r="V80" s="30">
        <v>25</v>
      </c>
      <c r="W80" s="30">
        <v>75</v>
      </c>
      <c r="X80" s="30">
        <v>145</v>
      </c>
      <c r="Y80" s="30">
        <v>175</v>
      </c>
      <c r="Z80" s="30">
        <v>60</v>
      </c>
      <c r="AA80" s="30">
        <v>35</v>
      </c>
      <c r="AB80" s="30">
        <v>45</v>
      </c>
      <c r="AC80" s="30">
        <v>40</v>
      </c>
      <c r="AD80" s="30">
        <v>25</v>
      </c>
      <c r="AE80" s="30">
        <v>25</v>
      </c>
      <c r="AF80" s="30">
        <v>25</v>
      </c>
      <c r="AG80" s="30">
        <v>20</v>
      </c>
      <c r="AH80" s="30">
        <v>30</v>
      </c>
      <c r="AI80" s="30">
        <v>60</v>
      </c>
      <c r="AJ80" s="31">
        <v>105</v>
      </c>
      <c r="AK80" s="31">
        <v>465</v>
      </c>
      <c r="AL80" s="31">
        <v>10</v>
      </c>
      <c r="AM80" s="31">
        <v>187</v>
      </c>
      <c r="AN80" s="31">
        <v>57</v>
      </c>
      <c r="AO80" s="31">
        <v>7</v>
      </c>
      <c r="AP80" s="31">
        <v>-32</v>
      </c>
      <c r="AQ80" s="31">
        <v>109</v>
      </c>
      <c r="AR80" s="31">
        <v>127</v>
      </c>
      <c r="AS80" s="31">
        <v>66</v>
      </c>
      <c r="AT80" s="31">
        <v>156</v>
      </c>
      <c r="AU80" s="31">
        <v>602</v>
      </c>
      <c r="AV80" s="31">
        <v>115</v>
      </c>
      <c r="AW80" s="31">
        <v>-69</v>
      </c>
      <c r="AX80" s="31">
        <v>-12</v>
      </c>
      <c r="AY80" s="31">
        <v>160</v>
      </c>
      <c r="AZ80" s="31">
        <v>438</v>
      </c>
      <c r="BA80" s="31">
        <v>-58</v>
      </c>
    </row>
    <row r="81" spans="1:53" x14ac:dyDescent="0.3">
      <c r="A81" s="26" t="s">
        <v>67</v>
      </c>
      <c r="B81" s="30">
        <v>20</v>
      </c>
      <c r="C81" s="30">
        <v>20</v>
      </c>
      <c r="D81" s="30">
        <v>15</v>
      </c>
      <c r="E81" s="30">
        <v>20</v>
      </c>
      <c r="F81" s="30">
        <v>15</v>
      </c>
      <c r="G81" s="30">
        <v>15</v>
      </c>
      <c r="H81" s="30">
        <v>15</v>
      </c>
      <c r="I81" s="30">
        <v>15</v>
      </c>
      <c r="J81" s="30">
        <v>15</v>
      </c>
      <c r="K81" s="30">
        <v>15</v>
      </c>
      <c r="L81" s="30">
        <v>15</v>
      </c>
      <c r="M81" s="30">
        <v>15</v>
      </c>
      <c r="N81" s="30">
        <v>15</v>
      </c>
      <c r="O81" s="30">
        <v>15</v>
      </c>
      <c r="P81" s="30">
        <v>20</v>
      </c>
      <c r="Q81" s="30">
        <v>20</v>
      </c>
      <c r="R81" s="30">
        <v>20</v>
      </c>
      <c r="S81" s="30">
        <v>35</v>
      </c>
      <c r="T81" s="30">
        <v>45</v>
      </c>
      <c r="U81" s="30">
        <v>55</v>
      </c>
      <c r="V81" s="30">
        <v>65</v>
      </c>
      <c r="W81" s="30">
        <v>90</v>
      </c>
      <c r="X81" s="30">
        <v>160</v>
      </c>
      <c r="Y81" s="30">
        <v>270</v>
      </c>
      <c r="Z81" s="30">
        <v>330</v>
      </c>
      <c r="AA81" s="30">
        <v>380</v>
      </c>
      <c r="AB81" s="30">
        <v>280</v>
      </c>
      <c r="AC81" s="30">
        <v>310</v>
      </c>
      <c r="AD81" s="30">
        <v>310</v>
      </c>
      <c r="AE81" s="30">
        <v>290</v>
      </c>
      <c r="AF81" s="30">
        <v>285</v>
      </c>
      <c r="AG81" s="30">
        <v>270</v>
      </c>
      <c r="AH81" s="30">
        <v>225</v>
      </c>
      <c r="AI81" s="30">
        <v>200</v>
      </c>
      <c r="AJ81" s="31">
        <v>135</v>
      </c>
      <c r="AK81" s="31">
        <v>175</v>
      </c>
      <c r="AL81" s="31">
        <v>185</v>
      </c>
      <c r="AM81" s="31">
        <v>187</v>
      </c>
      <c r="AN81" s="31">
        <v>213</v>
      </c>
      <c r="AO81" s="31">
        <v>218</v>
      </c>
      <c r="AP81" s="31">
        <v>227</v>
      </c>
      <c r="AQ81" s="31">
        <v>221</v>
      </c>
      <c r="AR81" s="31">
        <v>225</v>
      </c>
      <c r="AS81" s="31">
        <v>224</v>
      </c>
      <c r="AT81" s="31">
        <v>211</v>
      </c>
      <c r="AU81" s="31">
        <v>210</v>
      </c>
      <c r="AV81" s="31">
        <v>224</v>
      </c>
      <c r="AW81" s="31">
        <v>250</v>
      </c>
      <c r="AX81" s="31">
        <v>260</v>
      </c>
      <c r="AY81" s="31">
        <v>240</v>
      </c>
      <c r="AZ81" s="31">
        <v>238</v>
      </c>
      <c r="BA81" s="31">
        <v>238</v>
      </c>
    </row>
    <row r="82" spans="1:53" x14ac:dyDescent="0.3">
      <c r="A82" s="26" t="s">
        <v>68</v>
      </c>
      <c r="B82" s="30">
        <v>105</v>
      </c>
      <c r="C82" s="30">
        <v>55</v>
      </c>
      <c r="D82" s="30">
        <v>80</v>
      </c>
      <c r="E82" s="30">
        <v>105</v>
      </c>
      <c r="F82" s="30">
        <v>195</v>
      </c>
      <c r="G82" s="30">
        <v>140</v>
      </c>
      <c r="H82" s="30">
        <v>55</v>
      </c>
      <c r="I82" s="30">
        <v>20</v>
      </c>
      <c r="J82" s="30">
        <v>15</v>
      </c>
      <c r="K82" s="30">
        <v>15</v>
      </c>
      <c r="L82" s="30">
        <v>10</v>
      </c>
      <c r="M82" s="30">
        <v>10</v>
      </c>
      <c r="N82" s="30">
        <v>15</v>
      </c>
      <c r="O82" s="30">
        <v>15</v>
      </c>
      <c r="P82" s="30">
        <v>40</v>
      </c>
      <c r="Q82" s="30">
        <v>40</v>
      </c>
      <c r="R82" s="30">
        <v>50</v>
      </c>
      <c r="S82" s="30">
        <v>35</v>
      </c>
      <c r="T82" s="30">
        <v>40</v>
      </c>
      <c r="U82" s="30">
        <v>5</v>
      </c>
      <c r="V82" s="30">
        <v>40</v>
      </c>
      <c r="W82" s="30">
        <v>60</v>
      </c>
      <c r="X82" s="30">
        <v>50</v>
      </c>
      <c r="Y82" s="30">
        <v>40</v>
      </c>
      <c r="Z82" s="30">
        <v>40</v>
      </c>
      <c r="AA82" s="30">
        <v>35</v>
      </c>
      <c r="AB82" s="30">
        <v>40</v>
      </c>
      <c r="AC82" s="30">
        <v>45</v>
      </c>
      <c r="AD82" s="30">
        <v>40</v>
      </c>
      <c r="AE82" s="30">
        <v>35</v>
      </c>
      <c r="AF82" s="30">
        <v>35</v>
      </c>
      <c r="AG82" s="30">
        <v>35</v>
      </c>
      <c r="AH82" s="30">
        <v>30</v>
      </c>
      <c r="AI82" s="30">
        <v>25</v>
      </c>
      <c r="AJ82" s="31">
        <v>15</v>
      </c>
      <c r="AK82" s="31">
        <v>25</v>
      </c>
      <c r="AL82" s="31">
        <v>50</v>
      </c>
      <c r="AM82" s="31">
        <v>46</v>
      </c>
      <c r="AN82" s="31">
        <v>23</v>
      </c>
      <c r="AO82" s="31">
        <v>21</v>
      </c>
      <c r="AP82" s="31">
        <v>40</v>
      </c>
      <c r="AQ82" s="31">
        <v>35</v>
      </c>
      <c r="AR82" s="31">
        <v>18</v>
      </c>
      <c r="AS82" s="31">
        <v>15</v>
      </c>
      <c r="AT82" s="31">
        <v>18</v>
      </c>
      <c r="AU82" s="31">
        <v>4</v>
      </c>
      <c r="AV82" s="31">
        <v>28</v>
      </c>
      <c r="AW82" s="31">
        <v>28</v>
      </c>
      <c r="AX82" s="31">
        <v>36</v>
      </c>
      <c r="AY82" s="31">
        <v>22</v>
      </c>
      <c r="AZ82" s="31">
        <v>19</v>
      </c>
      <c r="BA82" s="31">
        <v>43</v>
      </c>
    </row>
    <row r="83" spans="1:53" x14ac:dyDescent="0.3">
      <c r="A83" s="26" t="s">
        <v>69</v>
      </c>
      <c r="B83" s="30"/>
      <c r="C83" s="30"/>
      <c r="D83" s="30"/>
      <c r="E83" s="30"/>
      <c r="F83" s="30"/>
      <c r="G83" s="30"/>
      <c r="H83" s="30"/>
      <c r="I83" s="30"/>
      <c r="J83" s="30"/>
      <c r="K83" s="30"/>
      <c r="L83" s="30"/>
      <c r="M83" s="30"/>
      <c r="N83" s="30"/>
      <c r="O83" s="30"/>
      <c r="P83" s="30"/>
      <c r="Q83" s="30"/>
      <c r="R83" s="30"/>
      <c r="S83" s="30"/>
      <c r="T83" s="30"/>
      <c r="U83" s="30"/>
      <c r="V83" s="30"/>
      <c r="W83" s="30"/>
      <c r="X83" s="30"/>
      <c r="Y83" s="30"/>
      <c r="Z83" s="30"/>
      <c r="AA83" s="30"/>
      <c r="AB83" s="30"/>
      <c r="AC83" s="30"/>
      <c r="AD83" s="30"/>
      <c r="AE83" s="30"/>
      <c r="AF83" s="30"/>
      <c r="AG83" s="30"/>
      <c r="AH83" s="30"/>
      <c r="AI83" s="30"/>
      <c r="AJ83" s="31"/>
      <c r="AK83" s="31"/>
      <c r="AL83" s="31"/>
      <c r="AM83" s="31"/>
      <c r="AN83" s="31">
        <v>49</v>
      </c>
      <c r="AO83" s="31">
        <v>59</v>
      </c>
      <c r="AP83" s="31">
        <v>53</v>
      </c>
      <c r="AQ83" s="31">
        <v>55</v>
      </c>
      <c r="AR83" s="31">
        <v>52</v>
      </c>
      <c r="AS83" s="31">
        <v>57</v>
      </c>
      <c r="AT83" s="31">
        <v>58</v>
      </c>
      <c r="AU83" s="31">
        <v>48</v>
      </c>
      <c r="AV83" s="31">
        <v>47</v>
      </c>
      <c r="AW83" s="31">
        <v>55</v>
      </c>
      <c r="AX83" s="31">
        <v>56</v>
      </c>
      <c r="AY83" s="31">
        <v>50</v>
      </c>
      <c r="AZ83" s="31">
        <v>46</v>
      </c>
      <c r="BA83" s="31">
        <v>48</v>
      </c>
    </row>
    <row r="84" spans="1:53" x14ac:dyDescent="0.3">
      <c r="A84" s="26" t="s">
        <v>70</v>
      </c>
      <c r="B84" s="30">
        <v>40</v>
      </c>
      <c r="C84" s="30">
        <v>50</v>
      </c>
      <c r="D84" s="30">
        <v>90</v>
      </c>
      <c r="E84" s="30">
        <v>75</v>
      </c>
      <c r="F84" s="30">
        <v>95</v>
      </c>
      <c r="G84" s="30">
        <v>75</v>
      </c>
      <c r="H84" s="30">
        <v>60</v>
      </c>
      <c r="I84" s="30">
        <v>20</v>
      </c>
      <c r="J84" s="30">
        <v>25</v>
      </c>
      <c r="K84" s="30">
        <v>35</v>
      </c>
      <c r="L84" s="30">
        <v>30</v>
      </c>
      <c r="M84" s="30">
        <v>50</v>
      </c>
      <c r="N84" s="30">
        <v>50</v>
      </c>
      <c r="O84" s="30">
        <v>50</v>
      </c>
      <c r="P84" s="30">
        <v>50</v>
      </c>
      <c r="Q84" s="30">
        <v>55</v>
      </c>
      <c r="R84" s="30">
        <v>65</v>
      </c>
      <c r="S84" s="30">
        <v>65</v>
      </c>
      <c r="T84" s="30">
        <v>80</v>
      </c>
      <c r="U84" s="30">
        <v>95</v>
      </c>
      <c r="V84" s="30">
        <v>115</v>
      </c>
      <c r="W84" s="30">
        <v>140</v>
      </c>
      <c r="X84" s="30">
        <v>160</v>
      </c>
      <c r="Y84" s="30">
        <v>170</v>
      </c>
      <c r="Z84" s="30">
        <v>190</v>
      </c>
      <c r="AA84" s="30">
        <v>210</v>
      </c>
      <c r="AB84" s="30">
        <v>250</v>
      </c>
      <c r="AC84" s="30">
        <v>265</v>
      </c>
      <c r="AD84" s="30">
        <v>215</v>
      </c>
      <c r="AE84" s="30">
        <v>205</v>
      </c>
      <c r="AF84" s="30">
        <v>110</v>
      </c>
      <c r="AG84" s="30">
        <v>120</v>
      </c>
      <c r="AH84" s="30">
        <v>135</v>
      </c>
      <c r="AI84" s="30">
        <v>150</v>
      </c>
      <c r="AJ84" s="31">
        <v>90</v>
      </c>
      <c r="AK84" s="31">
        <v>105</v>
      </c>
      <c r="AL84" s="31">
        <v>110</v>
      </c>
      <c r="AM84" s="31">
        <v>118</v>
      </c>
      <c r="AN84" s="31">
        <v>116</v>
      </c>
      <c r="AO84" s="31">
        <v>135</v>
      </c>
      <c r="AP84" s="31">
        <v>135</v>
      </c>
      <c r="AQ84" s="31">
        <v>142</v>
      </c>
      <c r="AR84" s="31">
        <v>143</v>
      </c>
      <c r="AS84" s="31">
        <v>152</v>
      </c>
      <c r="AT84" s="31">
        <v>150</v>
      </c>
      <c r="AU84" s="31">
        <v>95</v>
      </c>
      <c r="AV84" s="31">
        <v>105</v>
      </c>
      <c r="AW84" s="31">
        <v>125</v>
      </c>
      <c r="AX84" s="31">
        <v>147</v>
      </c>
      <c r="AY84" s="31">
        <v>150</v>
      </c>
      <c r="AZ84" s="31">
        <v>154</v>
      </c>
      <c r="BA84" s="31">
        <v>161</v>
      </c>
    </row>
    <row r="85" spans="1:53" s="12" customFormat="1" x14ac:dyDescent="0.3">
      <c r="A85" s="12" t="s">
        <v>88</v>
      </c>
      <c r="B85" s="13">
        <f t="shared" ref="B85:AW85" si="51">SUM(B75:B84)</f>
        <v>700</v>
      </c>
      <c r="C85" s="13">
        <f t="shared" si="51"/>
        <v>740</v>
      </c>
      <c r="D85" s="13">
        <f t="shared" si="51"/>
        <v>790</v>
      </c>
      <c r="E85" s="13">
        <f t="shared" si="51"/>
        <v>970</v>
      </c>
      <c r="F85" s="13">
        <f t="shared" si="51"/>
        <v>1340</v>
      </c>
      <c r="G85" s="13">
        <f t="shared" si="51"/>
        <v>980</v>
      </c>
      <c r="H85" s="13">
        <f t="shared" si="51"/>
        <v>700</v>
      </c>
      <c r="I85" s="13">
        <f t="shared" si="51"/>
        <v>720</v>
      </c>
      <c r="J85" s="13">
        <f t="shared" si="51"/>
        <v>750</v>
      </c>
      <c r="K85" s="13">
        <f t="shared" si="51"/>
        <v>955</v>
      </c>
      <c r="L85" s="13">
        <f t="shared" si="51"/>
        <v>1080</v>
      </c>
      <c r="M85" s="13">
        <f t="shared" si="51"/>
        <v>1275</v>
      </c>
      <c r="N85" s="13">
        <f t="shared" si="51"/>
        <v>1000</v>
      </c>
      <c r="O85" s="13">
        <f t="shared" si="51"/>
        <v>1000</v>
      </c>
      <c r="P85" s="13">
        <f t="shared" si="51"/>
        <v>1045</v>
      </c>
      <c r="Q85" s="13">
        <f t="shared" si="51"/>
        <v>965</v>
      </c>
      <c r="R85" s="13">
        <f t="shared" si="51"/>
        <v>980</v>
      </c>
      <c r="S85" s="13">
        <f t="shared" si="51"/>
        <v>885</v>
      </c>
      <c r="T85" s="13">
        <f t="shared" si="51"/>
        <v>960</v>
      </c>
      <c r="U85" s="13">
        <f t="shared" si="51"/>
        <v>1170</v>
      </c>
      <c r="V85" s="13">
        <f t="shared" si="51"/>
        <v>1275</v>
      </c>
      <c r="W85" s="13">
        <f t="shared" si="51"/>
        <v>1455</v>
      </c>
      <c r="X85" s="13">
        <f t="shared" si="51"/>
        <v>1540</v>
      </c>
      <c r="Y85" s="13">
        <f t="shared" si="51"/>
        <v>1635</v>
      </c>
      <c r="Z85" s="13">
        <f t="shared" si="51"/>
        <v>1395</v>
      </c>
      <c r="AA85" s="13">
        <f t="shared" si="51"/>
        <v>1575</v>
      </c>
      <c r="AB85" s="13">
        <f t="shared" si="51"/>
        <v>1665</v>
      </c>
      <c r="AC85" s="13">
        <f t="shared" si="51"/>
        <v>1460</v>
      </c>
      <c r="AD85" s="13">
        <f t="shared" si="51"/>
        <v>1625</v>
      </c>
      <c r="AE85" s="13">
        <f t="shared" si="51"/>
        <v>1525</v>
      </c>
      <c r="AF85" s="13">
        <f t="shared" si="51"/>
        <v>1585</v>
      </c>
      <c r="AG85" s="13">
        <f t="shared" si="51"/>
        <v>1440.0341823224744</v>
      </c>
      <c r="AH85" s="13">
        <f t="shared" si="51"/>
        <v>1525</v>
      </c>
      <c r="AI85" s="13">
        <f t="shared" si="51"/>
        <v>1145</v>
      </c>
      <c r="AJ85" s="14">
        <f t="shared" si="51"/>
        <v>860</v>
      </c>
      <c r="AK85" s="14">
        <f t="shared" si="51"/>
        <v>1400</v>
      </c>
      <c r="AL85" s="14">
        <f t="shared" si="51"/>
        <v>930</v>
      </c>
      <c r="AM85" s="14">
        <f t="shared" si="51"/>
        <v>1156</v>
      </c>
      <c r="AN85" s="14">
        <f t="shared" si="51"/>
        <v>966</v>
      </c>
      <c r="AO85" s="14">
        <f t="shared" si="51"/>
        <v>969</v>
      </c>
      <c r="AP85" s="14">
        <f t="shared" si="51"/>
        <v>984</v>
      </c>
      <c r="AQ85" s="14">
        <f t="shared" si="51"/>
        <v>1088</v>
      </c>
      <c r="AR85" s="14">
        <f t="shared" si="51"/>
        <v>1093</v>
      </c>
      <c r="AS85" s="14">
        <f t="shared" si="51"/>
        <v>1056</v>
      </c>
      <c r="AT85" s="14">
        <f t="shared" si="51"/>
        <v>1125</v>
      </c>
      <c r="AU85" s="14">
        <f t="shared" si="51"/>
        <v>1394</v>
      </c>
      <c r="AV85" s="14">
        <f t="shared" si="51"/>
        <v>1120</v>
      </c>
      <c r="AW85" s="14">
        <f t="shared" si="51"/>
        <v>1080</v>
      </c>
      <c r="AX85" s="14">
        <f t="shared" ref="AX85:AY85" si="52">SUM(AX75:AX84)</f>
        <v>1232</v>
      </c>
      <c r="AY85" s="14">
        <f t="shared" si="52"/>
        <v>1396</v>
      </c>
      <c r="AZ85" s="14">
        <f t="shared" ref="AZ85:BA85" si="53">SUM(AZ75:AZ84)</f>
        <v>1688</v>
      </c>
      <c r="BA85" s="14">
        <f t="shared" si="53"/>
        <v>1282</v>
      </c>
    </row>
    <row r="86" spans="1:53" x14ac:dyDescent="0.3">
      <c r="A86" s="26"/>
      <c r="B86" s="30"/>
      <c r="C86" s="30"/>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1"/>
      <c r="AK86" s="31"/>
      <c r="AL86" s="31"/>
      <c r="AM86" s="31"/>
      <c r="AN86" s="31"/>
      <c r="AO86" s="31"/>
      <c r="AP86" s="31"/>
      <c r="AQ86" s="31"/>
      <c r="AR86" s="31"/>
      <c r="AS86" s="31"/>
      <c r="AT86" s="31"/>
      <c r="AU86" s="31"/>
      <c r="AV86" s="31"/>
      <c r="AW86" s="31"/>
      <c r="AX86" s="31"/>
      <c r="AY86" s="31"/>
      <c r="AZ86" s="31"/>
      <c r="BA86" s="31"/>
    </row>
    <row r="87" spans="1:53" x14ac:dyDescent="0.3">
      <c r="A87" s="1" t="s">
        <v>89</v>
      </c>
      <c r="B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1"/>
      <c r="AK87" s="31"/>
      <c r="AL87" s="31"/>
      <c r="AM87" s="31"/>
      <c r="AN87" s="31"/>
      <c r="AO87" s="31"/>
      <c r="AP87" s="31"/>
      <c r="AQ87" s="31"/>
      <c r="AR87" s="31"/>
      <c r="AS87" s="31"/>
      <c r="AT87" s="31"/>
      <c r="AU87" s="31"/>
      <c r="AV87" s="31"/>
      <c r="AW87" s="31"/>
      <c r="AX87" s="31"/>
      <c r="AY87" s="31"/>
      <c r="AZ87" s="31"/>
      <c r="BA87" s="31"/>
    </row>
    <row r="88" spans="1:53" x14ac:dyDescent="0.3">
      <c r="A88" s="26" t="s">
        <v>61</v>
      </c>
      <c r="B88" s="30"/>
      <c r="C88" s="30"/>
      <c r="D88" s="30"/>
      <c r="E88" s="30"/>
      <c r="F88" s="30"/>
      <c r="G88" s="30"/>
      <c r="H88" s="30"/>
      <c r="I88" s="30"/>
      <c r="J88" s="30"/>
      <c r="K88" s="30"/>
      <c r="L88" s="30"/>
      <c r="M88" s="30"/>
      <c r="N88" s="30"/>
      <c r="O88" s="30"/>
      <c r="P88" s="30"/>
      <c r="Q88" s="30"/>
      <c r="R88" s="30"/>
      <c r="S88" s="30"/>
      <c r="T88" s="30"/>
      <c r="U88" s="30"/>
      <c r="V88" s="30"/>
      <c r="W88" s="30"/>
      <c r="X88" s="30"/>
      <c r="Y88" s="30">
        <v>0</v>
      </c>
      <c r="Z88" s="30">
        <v>5</v>
      </c>
      <c r="AA88" s="30">
        <v>10</v>
      </c>
      <c r="AB88" s="30">
        <v>15</v>
      </c>
      <c r="AC88" s="30">
        <v>35</v>
      </c>
      <c r="AD88" s="30">
        <v>60</v>
      </c>
      <c r="AE88" s="30">
        <v>75</v>
      </c>
      <c r="AF88" s="30">
        <v>120</v>
      </c>
      <c r="AG88" s="30">
        <v>155</v>
      </c>
      <c r="AH88" s="30">
        <v>175</v>
      </c>
      <c r="AI88" s="30">
        <v>145</v>
      </c>
      <c r="AJ88" s="31">
        <v>85</v>
      </c>
      <c r="AK88" s="31">
        <v>100</v>
      </c>
      <c r="AL88" s="31">
        <v>105</v>
      </c>
      <c r="AM88" s="31">
        <v>93</v>
      </c>
      <c r="AN88" s="31">
        <v>130</v>
      </c>
      <c r="AO88" s="31">
        <v>92</v>
      </c>
      <c r="AP88" s="31">
        <v>136</v>
      </c>
      <c r="AQ88" s="31">
        <v>152</v>
      </c>
      <c r="AR88" s="31">
        <v>160</v>
      </c>
      <c r="AS88" s="31">
        <v>165</v>
      </c>
      <c r="AT88" s="31">
        <v>158</v>
      </c>
      <c r="AU88" s="31">
        <v>216</v>
      </c>
      <c r="AV88" s="31">
        <v>399</v>
      </c>
      <c r="AW88" s="31">
        <v>408</v>
      </c>
      <c r="AX88" s="31">
        <v>580</v>
      </c>
      <c r="AY88" s="31">
        <v>640</v>
      </c>
      <c r="AZ88" s="31">
        <v>683</v>
      </c>
      <c r="BA88" s="31">
        <v>577</v>
      </c>
    </row>
    <row r="89" spans="1:53" x14ac:dyDescent="0.3">
      <c r="A89" s="26" t="s">
        <v>62</v>
      </c>
      <c r="B89" s="30"/>
      <c r="C89" s="30"/>
      <c r="D89" s="30"/>
      <c r="E89" s="30"/>
      <c r="F89" s="30"/>
      <c r="G89" s="30"/>
      <c r="H89" s="30"/>
      <c r="I89" s="30"/>
      <c r="J89" s="30"/>
      <c r="K89" s="30"/>
      <c r="L89" s="30"/>
      <c r="M89" s="30"/>
      <c r="N89" s="30"/>
      <c r="O89" s="30"/>
      <c r="P89" s="30"/>
      <c r="Q89" s="30"/>
      <c r="R89" s="30"/>
      <c r="S89" s="30"/>
      <c r="T89" s="30"/>
      <c r="U89" s="30"/>
      <c r="V89" s="30"/>
      <c r="W89" s="30"/>
      <c r="X89" s="30"/>
      <c r="Y89" s="30">
        <v>20</v>
      </c>
      <c r="Z89" s="30">
        <v>15</v>
      </c>
      <c r="AA89" s="30">
        <v>20</v>
      </c>
      <c r="AB89" s="30">
        <v>10</v>
      </c>
      <c r="AC89" s="30">
        <v>10</v>
      </c>
      <c r="AD89" s="30">
        <v>10</v>
      </c>
      <c r="AE89" s="30">
        <v>10</v>
      </c>
      <c r="AF89" s="30">
        <v>10</v>
      </c>
      <c r="AG89" s="30">
        <v>65</v>
      </c>
      <c r="AH89" s="30">
        <v>70</v>
      </c>
      <c r="AI89" s="30">
        <v>60</v>
      </c>
      <c r="AJ89" s="31">
        <v>40</v>
      </c>
      <c r="AK89" s="31">
        <v>80</v>
      </c>
      <c r="AL89" s="31">
        <v>100</v>
      </c>
      <c r="AM89" s="31">
        <v>89</v>
      </c>
      <c r="AN89" s="31">
        <v>133</v>
      </c>
      <c r="AO89" s="31">
        <v>155</v>
      </c>
      <c r="AP89" s="31">
        <v>131</v>
      </c>
      <c r="AQ89" s="31">
        <v>122</v>
      </c>
      <c r="AR89" s="31">
        <v>74</v>
      </c>
      <c r="AS89" s="31">
        <v>207</v>
      </c>
      <c r="AT89" s="31">
        <v>274</v>
      </c>
      <c r="AU89" s="31">
        <v>273</v>
      </c>
      <c r="AV89" s="31">
        <v>287</v>
      </c>
      <c r="AW89" s="31">
        <v>313</v>
      </c>
      <c r="AX89" s="31">
        <v>231</v>
      </c>
      <c r="AY89" s="31">
        <v>147</v>
      </c>
      <c r="AZ89" s="31">
        <v>193</v>
      </c>
      <c r="BA89" s="31">
        <v>205</v>
      </c>
    </row>
    <row r="90" spans="1:53" x14ac:dyDescent="0.3">
      <c r="A90" s="26" t="s">
        <v>63</v>
      </c>
      <c r="B90" s="30"/>
      <c r="C90" s="30"/>
      <c r="D90" s="30"/>
      <c r="E90" s="30"/>
      <c r="F90" s="30"/>
      <c r="G90" s="30"/>
      <c r="H90" s="30"/>
      <c r="I90" s="30"/>
      <c r="J90" s="30"/>
      <c r="K90" s="30"/>
      <c r="L90" s="30"/>
      <c r="M90" s="30"/>
      <c r="N90" s="30"/>
      <c r="O90" s="30"/>
      <c r="P90" s="30"/>
      <c r="Q90" s="30"/>
      <c r="R90" s="30"/>
      <c r="S90" s="30"/>
      <c r="T90" s="30"/>
      <c r="U90" s="30"/>
      <c r="V90" s="30"/>
      <c r="W90" s="30"/>
      <c r="X90" s="30"/>
      <c r="Y90" s="30"/>
      <c r="Z90" s="30"/>
      <c r="AA90" s="30"/>
      <c r="AB90" s="30"/>
      <c r="AC90" s="30"/>
      <c r="AD90" s="30"/>
      <c r="AE90" s="30"/>
      <c r="AF90" s="30">
        <v>0</v>
      </c>
      <c r="AG90" s="30">
        <v>0</v>
      </c>
      <c r="AH90" s="30">
        <v>10</v>
      </c>
      <c r="AI90" s="30">
        <v>10</v>
      </c>
      <c r="AJ90" s="31">
        <v>10</v>
      </c>
      <c r="AK90" s="31">
        <v>10</v>
      </c>
      <c r="AL90" s="31">
        <v>10</v>
      </c>
      <c r="AM90" s="31">
        <v>15</v>
      </c>
      <c r="AN90" s="31">
        <v>17</v>
      </c>
      <c r="AO90" s="31">
        <v>18</v>
      </c>
      <c r="AP90" s="31">
        <v>31</v>
      </c>
      <c r="AQ90" s="31">
        <v>28</v>
      </c>
      <c r="AR90" s="31">
        <v>38</v>
      </c>
      <c r="AS90" s="31">
        <v>39</v>
      </c>
      <c r="AT90" s="31">
        <v>47</v>
      </c>
      <c r="AU90" s="31">
        <v>33</v>
      </c>
      <c r="AV90" s="31">
        <v>34</v>
      </c>
      <c r="AW90" s="31">
        <v>33</v>
      </c>
      <c r="AX90" s="31">
        <v>34</v>
      </c>
      <c r="AY90" s="31">
        <v>35</v>
      </c>
      <c r="AZ90" s="31">
        <v>37</v>
      </c>
      <c r="BA90" s="31">
        <v>37</v>
      </c>
    </row>
    <row r="91" spans="1:53" x14ac:dyDescent="0.3">
      <c r="A91" s="26" t="s">
        <v>64</v>
      </c>
      <c r="B91" s="30"/>
      <c r="C91" s="30"/>
      <c r="D91" s="30"/>
      <c r="E91" s="30"/>
      <c r="F91" s="30"/>
      <c r="G91" s="30"/>
      <c r="H91" s="30"/>
      <c r="I91" s="30"/>
      <c r="J91" s="30"/>
      <c r="K91" s="30"/>
      <c r="L91" s="30"/>
      <c r="M91" s="30"/>
      <c r="N91" s="30"/>
      <c r="O91" s="30"/>
      <c r="P91" s="30"/>
      <c r="Q91" s="30"/>
      <c r="R91" s="30"/>
      <c r="S91" s="30"/>
      <c r="T91" s="30"/>
      <c r="U91" s="30"/>
      <c r="V91" s="30"/>
      <c r="W91" s="30"/>
      <c r="X91" s="30"/>
      <c r="Y91" s="30">
        <v>20</v>
      </c>
      <c r="Z91" s="30">
        <v>20</v>
      </c>
      <c r="AA91" s="30">
        <v>20</v>
      </c>
      <c r="AB91" s="30">
        <v>15</v>
      </c>
      <c r="AC91" s="30">
        <v>15</v>
      </c>
      <c r="AD91" s="30">
        <v>15</v>
      </c>
      <c r="AE91" s="30">
        <v>20</v>
      </c>
      <c r="AF91" s="30">
        <v>25</v>
      </c>
      <c r="AG91" s="30">
        <v>45</v>
      </c>
      <c r="AH91" s="30">
        <v>20</v>
      </c>
      <c r="AI91" s="30">
        <v>30</v>
      </c>
      <c r="AJ91" s="31">
        <v>20</v>
      </c>
      <c r="AK91" s="31">
        <v>30</v>
      </c>
      <c r="AL91" s="31">
        <v>30</v>
      </c>
      <c r="AM91" s="31">
        <v>31</v>
      </c>
      <c r="AN91" s="31">
        <v>36</v>
      </c>
      <c r="AO91" s="31">
        <v>39</v>
      </c>
      <c r="AP91" s="31">
        <v>38</v>
      </c>
      <c r="AQ91" s="31">
        <v>41</v>
      </c>
      <c r="AR91" s="31">
        <v>42</v>
      </c>
      <c r="AS91" s="31">
        <v>45</v>
      </c>
      <c r="AT91" s="31">
        <v>44</v>
      </c>
      <c r="AU91" s="31">
        <v>46</v>
      </c>
      <c r="AV91" s="31">
        <v>53</v>
      </c>
      <c r="AW91" s="31">
        <v>64</v>
      </c>
      <c r="AX91" s="31">
        <v>54</v>
      </c>
      <c r="AY91" s="31">
        <v>64</v>
      </c>
      <c r="AZ91" s="31">
        <v>68</v>
      </c>
      <c r="BA91" s="31">
        <v>71</v>
      </c>
    </row>
    <row r="92" spans="1:53" x14ac:dyDescent="0.3">
      <c r="A92" s="26" t="s">
        <v>65</v>
      </c>
      <c r="B92" s="30"/>
      <c r="C92" s="30"/>
      <c r="D92" s="30"/>
      <c r="E92" s="30"/>
      <c r="F92" s="30"/>
      <c r="G92" s="30"/>
      <c r="H92" s="30"/>
      <c r="I92" s="30"/>
      <c r="J92" s="30"/>
      <c r="K92" s="30"/>
      <c r="L92" s="30"/>
      <c r="M92" s="30"/>
      <c r="N92" s="30"/>
      <c r="O92" s="30"/>
      <c r="P92" s="30"/>
      <c r="Q92" s="30"/>
      <c r="R92" s="30"/>
      <c r="S92" s="30"/>
      <c r="T92" s="30"/>
      <c r="U92" s="30"/>
      <c r="V92" s="30"/>
      <c r="W92" s="30"/>
      <c r="X92" s="30"/>
      <c r="Y92" s="30">
        <v>30</v>
      </c>
      <c r="Z92" s="30">
        <v>25</v>
      </c>
      <c r="AA92" s="30">
        <v>35</v>
      </c>
      <c r="AB92" s="30">
        <v>65</v>
      </c>
      <c r="AC92" s="30">
        <v>40</v>
      </c>
      <c r="AD92" s="30">
        <v>30</v>
      </c>
      <c r="AE92" s="30">
        <v>60</v>
      </c>
      <c r="AF92" s="30">
        <v>70</v>
      </c>
      <c r="AG92" s="30">
        <v>50</v>
      </c>
      <c r="AH92" s="30">
        <v>180</v>
      </c>
      <c r="AI92" s="30">
        <v>85</v>
      </c>
      <c r="AJ92" s="31">
        <v>-90</v>
      </c>
      <c r="AK92" s="31">
        <v>130</v>
      </c>
      <c r="AL92" s="31">
        <v>10</v>
      </c>
      <c r="AM92" s="31">
        <v>53</v>
      </c>
      <c r="AN92" s="31">
        <v>93</v>
      </c>
      <c r="AO92" s="31">
        <v>144</v>
      </c>
      <c r="AP92" s="31">
        <v>178</v>
      </c>
      <c r="AQ92" s="31">
        <v>135</v>
      </c>
      <c r="AR92" s="31">
        <v>111</v>
      </c>
      <c r="AS92" s="31">
        <v>388</v>
      </c>
      <c r="AT92" s="31">
        <v>343</v>
      </c>
      <c r="AU92" s="31">
        <v>397</v>
      </c>
      <c r="AV92" s="31">
        <v>603</v>
      </c>
      <c r="AW92" s="31">
        <v>729</v>
      </c>
      <c r="AX92" s="31">
        <v>716</v>
      </c>
      <c r="AY92" s="31">
        <v>594</v>
      </c>
      <c r="AZ92" s="31">
        <v>297</v>
      </c>
      <c r="BA92" s="31">
        <v>315</v>
      </c>
    </row>
    <row r="93" spans="1:53" x14ac:dyDescent="0.3">
      <c r="A93" s="26" t="s">
        <v>66</v>
      </c>
      <c r="B93" s="30"/>
      <c r="C93" s="30"/>
      <c r="D93" s="30"/>
      <c r="E93" s="30"/>
      <c r="F93" s="30"/>
      <c r="G93" s="30"/>
      <c r="H93" s="30"/>
      <c r="I93" s="30"/>
      <c r="J93" s="30"/>
      <c r="K93" s="30"/>
      <c r="L93" s="30"/>
      <c r="M93" s="30"/>
      <c r="N93" s="30"/>
      <c r="O93" s="30"/>
      <c r="P93" s="30"/>
      <c r="Q93" s="30"/>
      <c r="R93" s="30"/>
      <c r="S93" s="30"/>
      <c r="T93" s="30"/>
      <c r="U93" s="30"/>
      <c r="V93" s="30"/>
      <c r="W93" s="30"/>
      <c r="X93" s="30"/>
      <c r="Y93" s="30">
        <v>0</v>
      </c>
      <c r="Z93" s="30">
        <v>5</v>
      </c>
      <c r="AA93" s="30">
        <v>0</v>
      </c>
      <c r="AB93" s="30">
        <v>0</v>
      </c>
      <c r="AC93" s="30">
        <v>0</v>
      </c>
      <c r="AD93" s="30">
        <v>0</v>
      </c>
      <c r="AE93" s="30">
        <v>0</v>
      </c>
      <c r="AF93" s="30">
        <v>5</v>
      </c>
      <c r="AG93" s="30">
        <v>0</v>
      </c>
      <c r="AH93" s="30">
        <v>0</v>
      </c>
      <c r="AI93" s="30">
        <v>0</v>
      </c>
      <c r="AJ93" s="31">
        <v>0</v>
      </c>
      <c r="AK93" s="31">
        <v>0</v>
      </c>
      <c r="AL93" s="31">
        <v>0</v>
      </c>
      <c r="AM93" s="31">
        <v>0</v>
      </c>
      <c r="AN93" s="31">
        <v>0</v>
      </c>
      <c r="AO93" s="31">
        <v>0</v>
      </c>
      <c r="AP93" s="31">
        <v>0</v>
      </c>
      <c r="AQ93" s="31">
        <v>0</v>
      </c>
      <c r="AR93" s="31">
        <v>0</v>
      </c>
      <c r="AS93" s="31">
        <v>0</v>
      </c>
      <c r="AT93" s="31">
        <v>23</v>
      </c>
      <c r="AU93" s="31">
        <v>27</v>
      </c>
      <c r="AV93" s="31">
        <v>40</v>
      </c>
      <c r="AW93" s="31">
        <v>105</v>
      </c>
      <c r="AX93" s="31">
        <v>142</v>
      </c>
      <c r="AY93" s="31">
        <v>194</v>
      </c>
      <c r="AZ93" s="31">
        <v>331</v>
      </c>
      <c r="BA93" s="31">
        <v>281</v>
      </c>
    </row>
    <row r="94" spans="1:53" x14ac:dyDescent="0.3">
      <c r="A94" s="26" t="s">
        <v>67</v>
      </c>
      <c r="B94" s="30"/>
      <c r="C94" s="30"/>
      <c r="D94" s="30"/>
      <c r="E94" s="30"/>
      <c r="F94" s="30"/>
      <c r="G94" s="30"/>
      <c r="H94" s="30"/>
      <c r="I94" s="30"/>
      <c r="J94" s="30"/>
      <c r="K94" s="30"/>
      <c r="L94" s="30"/>
      <c r="M94" s="30"/>
      <c r="N94" s="30"/>
      <c r="O94" s="30"/>
      <c r="P94" s="30"/>
      <c r="Q94" s="30"/>
      <c r="R94" s="30"/>
      <c r="S94" s="30"/>
      <c r="T94" s="30"/>
      <c r="U94" s="30"/>
      <c r="V94" s="30"/>
      <c r="W94" s="30"/>
      <c r="X94" s="30"/>
      <c r="Y94" s="30">
        <v>620</v>
      </c>
      <c r="Z94" s="30">
        <v>950</v>
      </c>
      <c r="AA94" s="30">
        <v>1100</v>
      </c>
      <c r="AB94" s="30">
        <v>1300</v>
      </c>
      <c r="AC94" s="30">
        <v>1480</v>
      </c>
      <c r="AD94" s="30">
        <v>1200</v>
      </c>
      <c r="AE94" s="30">
        <v>1010</v>
      </c>
      <c r="AF94" s="30">
        <v>1205</v>
      </c>
      <c r="AG94" s="30">
        <v>1060</v>
      </c>
      <c r="AH94" s="30">
        <v>1070</v>
      </c>
      <c r="AI94" s="30">
        <v>1060</v>
      </c>
      <c r="AJ94" s="31">
        <v>2080</v>
      </c>
      <c r="AK94" s="31">
        <v>1650</v>
      </c>
      <c r="AL94" s="31">
        <v>1680</v>
      </c>
      <c r="AM94" s="31">
        <v>1950</v>
      </c>
      <c r="AN94" s="31">
        <v>2100</v>
      </c>
      <c r="AO94" s="31">
        <v>1935</v>
      </c>
      <c r="AP94" s="31">
        <v>1796</v>
      </c>
      <c r="AQ94" s="31">
        <v>1510</v>
      </c>
      <c r="AR94" s="31">
        <v>1470</v>
      </c>
      <c r="AS94" s="31">
        <v>1316</v>
      </c>
      <c r="AT94" s="31">
        <v>1119</v>
      </c>
      <c r="AU94" s="31">
        <v>945</v>
      </c>
      <c r="AV94" s="31">
        <v>665</v>
      </c>
      <c r="AW94" s="31">
        <v>518</v>
      </c>
      <c r="AX94" s="31">
        <v>477</v>
      </c>
      <c r="AY94" s="31">
        <v>468</v>
      </c>
      <c r="AZ94" s="31">
        <v>585</v>
      </c>
      <c r="BA94" s="31">
        <v>420</v>
      </c>
    </row>
    <row r="95" spans="1:53" x14ac:dyDescent="0.3">
      <c r="A95" s="26" t="s">
        <v>68</v>
      </c>
      <c r="B95" s="30"/>
      <c r="C95" s="30"/>
      <c r="D95" s="30"/>
      <c r="E95" s="30"/>
      <c r="F95" s="30"/>
      <c r="G95" s="30"/>
      <c r="H95" s="30"/>
      <c r="I95" s="30"/>
      <c r="J95" s="30"/>
      <c r="K95" s="30"/>
      <c r="L95" s="30"/>
      <c r="M95" s="30"/>
      <c r="N95" s="30"/>
      <c r="O95" s="30"/>
      <c r="P95" s="30"/>
      <c r="Q95" s="30"/>
      <c r="R95" s="30"/>
      <c r="S95" s="30"/>
      <c r="T95" s="30"/>
      <c r="U95" s="30"/>
      <c r="V95" s="30"/>
      <c r="W95" s="30"/>
      <c r="X95" s="30"/>
      <c r="Y95" s="30">
        <v>15</v>
      </c>
      <c r="Z95" s="30">
        <v>10</v>
      </c>
      <c r="AA95" s="30">
        <v>15</v>
      </c>
      <c r="AB95" s="30">
        <v>15</v>
      </c>
      <c r="AC95" s="30">
        <v>5</v>
      </c>
      <c r="AD95" s="30">
        <v>5</v>
      </c>
      <c r="AE95" s="30">
        <v>5</v>
      </c>
      <c r="AF95" s="30">
        <v>5</v>
      </c>
      <c r="AG95" s="30">
        <v>10</v>
      </c>
      <c r="AH95" s="30">
        <v>10</v>
      </c>
      <c r="AI95" s="30">
        <v>10</v>
      </c>
      <c r="AJ95" s="31">
        <v>10</v>
      </c>
      <c r="AK95" s="31">
        <v>15</v>
      </c>
      <c r="AL95" s="31">
        <v>15</v>
      </c>
      <c r="AM95" s="31">
        <v>21</v>
      </c>
      <c r="AN95" s="31">
        <v>56</v>
      </c>
      <c r="AO95" s="31">
        <v>30</v>
      </c>
      <c r="AP95" s="31">
        <v>32</v>
      </c>
      <c r="AQ95" s="31">
        <v>76</v>
      </c>
      <c r="AR95" s="31">
        <v>120</v>
      </c>
      <c r="AS95" s="31">
        <v>261</v>
      </c>
      <c r="AT95" s="31">
        <v>164</v>
      </c>
      <c r="AU95" s="31">
        <v>217</v>
      </c>
      <c r="AV95" s="31">
        <v>101</v>
      </c>
      <c r="AW95" s="31">
        <v>124</v>
      </c>
      <c r="AX95" s="31">
        <v>50</v>
      </c>
      <c r="AY95" s="31">
        <v>62</v>
      </c>
      <c r="AZ95" s="31">
        <v>58</v>
      </c>
      <c r="BA95" s="31">
        <v>39</v>
      </c>
    </row>
    <row r="96" spans="1:53" x14ac:dyDescent="0.3">
      <c r="A96" s="26" t="s">
        <v>69</v>
      </c>
      <c r="B96" s="30"/>
      <c r="C96" s="30"/>
      <c r="D96" s="30"/>
      <c r="E96" s="30"/>
      <c r="F96" s="30"/>
      <c r="G96" s="30"/>
      <c r="H96" s="30"/>
      <c r="I96" s="30"/>
      <c r="J96" s="30"/>
      <c r="K96" s="30"/>
      <c r="L96" s="30"/>
      <c r="M96" s="30"/>
      <c r="N96" s="30"/>
      <c r="O96" s="30"/>
      <c r="P96" s="30"/>
      <c r="Q96" s="30"/>
      <c r="R96" s="30"/>
      <c r="S96" s="30"/>
      <c r="T96" s="30"/>
      <c r="U96" s="30"/>
      <c r="V96" s="30"/>
      <c r="W96" s="30"/>
      <c r="X96" s="30"/>
      <c r="Y96" s="30"/>
      <c r="Z96" s="30"/>
      <c r="AA96" s="30"/>
      <c r="AB96" s="30"/>
      <c r="AC96" s="30"/>
      <c r="AD96" s="30"/>
      <c r="AE96" s="30"/>
      <c r="AF96" s="30"/>
      <c r="AG96" s="30"/>
      <c r="AH96" s="30"/>
      <c r="AI96" s="30"/>
      <c r="AJ96" s="31"/>
      <c r="AK96" s="31"/>
      <c r="AL96" s="31"/>
      <c r="AM96" s="31"/>
      <c r="AN96" s="31">
        <v>4</v>
      </c>
      <c r="AO96" s="31">
        <v>4</v>
      </c>
      <c r="AP96" s="31">
        <v>4</v>
      </c>
      <c r="AQ96" s="31">
        <v>11</v>
      </c>
      <c r="AR96" s="31">
        <v>16</v>
      </c>
      <c r="AS96" s="31">
        <v>18</v>
      </c>
      <c r="AT96" s="31">
        <v>8</v>
      </c>
      <c r="AU96" s="31">
        <v>11</v>
      </c>
      <c r="AV96" s="31">
        <v>15</v>
      </c>
      <c r="AW96" s="31">
        <v>28</v>
      </c>
      <c r="AX96" s="31">
        <v>68</v>
      </c>
      <c r="AY96" s="31">
        <v>71</v>
      </c>
      <c r="AZ96" s="31">
        <v>72</v>
      </c>
      <c r="BA96" s="31">
        <v>72</v>
      </c>
    </row>
    <row r="97" spans="1:53" x14ac:dyDescent="0.3">
      <c r="A97" s="26" t="s">
        <v>70</v>
      </c>
      <c r="B97" s="30"/>
      <c r="C97" s="30"/>
      <c r="D97" s="30"/>
      <c r="E97" s="30"/>
      <c r="F97" s="30"/>
      <c r="G97" s="30"/>
      <c r="H97" s="30"/>
      <c r="I97" s="30"/>
      <c r="J97" s="30"/>
      <c r="K97" s="30"/>
      <c r="L97" s="30"/>
      <c r="M97" s="30"/>
      <c r="N97" s="30"/>
      <c r="O97" s="30"/>
      <c r="P97" s="30"/>
      <c r="Q97" s="30"/>
      <c r="R97" s="30"/>
      <c r="S97" s="30"/>
      <c r="T97" s="30"/>
      <c r="U97" s="30"/>
      <c r="V97" s="30"/>
      <c r="W97" s="30"/>
      <c r="X97" s="30"/>
      <c r="Y97" s="30">
        <v>5</v>
      </c>
      <c r="Z97" s="30">
        <v>5</v>
      </c>
      <c r="AA97" s="30">
        <v>5</v>
      </c>
      <c r="AB97" s="30">
        <v>5</v>
      </c>
      <c r="AC97" s="30">
        <v>5</v>
      </c>
      <c r="AD97" s="30">
        <v>5</v>
      </c>
      <c r="AE97" s="30">
        <v>5</v>
      </c>
      <c r="AF97" s="30">
        <v>10</v>
      </c>
      <c r="AG97" s="30">
        <v>10</v>
      </c>
      <c r="AH97" s="30">
        <v>5</v>
      </c>
      <c r="AI97" s="30">
        <v>10</v>
      </c>
      <c r="AJ97" s="31">
        <v>10</v>
      </c>
      <c r="AK97" s="31">
        <v>25</v>
      </c>
      <c r="AL97" s="31">
        <v>30</v>
      </c>
      <c r="AM97" s="31">
        <v>40</v>
      </c>
      <c r="AN97" s="31">
        <v>44</v>
      </c>
      <c r="AO97" s="31">
        <v>49</v>
      </c>
      <c r="AP97" s="31">
        <v>54</v>
      </c>
      <c r="AQ97" s="31">
        <v>61</v>
      </c>
      <c r="AR97" s="31">
        <v>67</v>
      </c>
      <c r="AS97" s="31">
        <v>69</v>
      </c>
      <c r="AT97" s="31">
        <v>66</v>
      </c>
      <c r="AU97" s="31">
        <v>61</v>
      </c>
      <c r="AV97" s="31">
        <v>63</v>
      </c>
      <c r="AW97" s="31">
        <v>65</v>
      </c>
      <c r="AX97" s="31">
        <v>73</v>
      </c>
      <c r="AY97" s="31">
        <v>75</v>
      </c>
      <c r="AZ97" s="31">
        <v>75</v>
      </c>
      <c r="BA97" s="31">
        <v>73</v>
      </c>
    </row>
    <row r="98" spans="1:53" s="12" customFormat="1" x14ac:dyDescent="0.3">
      <c r="A98" s="12" t="s">
        <v>88</v>
      </c>
      <c r="B98" s="13">
        <f t="shared" ref="B98:AW98" si="54">SUM(B88:B97)</f>
        <v>0</v>
      </c>
      <c r="C98" s="13">
        <f t="shared" si="54"/>
        <v>0</v>
      </c>
      <c r="D98" s="13">
        <f t="shared" si="54"/>
        <v>0</v>
      </c>
      <c r="E98" s="13">
        <f t="shared" si="54"/>
        <v>0</v>
      </c>
      <c r="F98" s="13">
        <f t="shared" si="54"/>
        <v>0</v>
      </c>
      <c r="G98" s="13">
        <f t="shared" si="54"/>
        <v>0</v>
      </c>
      <c r="H98" s="13">
        <f t="shared" si="54"/>
        <v>0</v>
      </c>
      <c r="I98" s="13">
        <f t="shared" si="54"/>
        <v>0</v>
      </c>
      <c r="J98" s="13">
        <f t="shared" si="54"/>
        <v>0</v>
      </c>
      <c r="K98" s="13">
        <f t="shared" si="54"/>
        <v>0</v>
      </c>
      <c r="L98" s="13">
        <f t="shared" si="54"/>
        <v>0</v>
      </c>
      <c r="M98" s="13">
        <f t="shared" si="54"/>
        <v>0</v>
      </c>
      <c r="N98" s="13">
        <f t="shared" si="54"/>
        <v>0</v>
      </c>
      <c r="O98" s="13">
        <f t="shared" si="54"/>
        <v>0</v>
      </c>
      <c r="P98" s="13">
        <f t="shared" si="54"/>
        <v>0</v>
      </c>
      <c r="Q98" s="13">
        <f t="shared" si="54"/>
        <v>0</v>
      </c>
      <c r="R98" s="13">
        <f t="shared" si="54"/>
        <v>0</v>
      </c>
      <c r="S98" s="13">
        <f t="shared" si="54"/>
        <v>0</v>
      </c>
      <c r="T98" s="13">
        <f t="shared" si="54"/>
        <v>0</v>
      </c>
      <c r="U98" s="13">
        <f t="shared" si="54"/>
        <v>0</v>
      </c>
      <c r="V98" s="13">
        <f t="shared" si="54"/>
        <v>0</v>
      </c>
      <c r="W98" s="13">
        <f t="shared" si="54"/>
        <v>0</v>
      </c>
      <c r="X98" s="13">
        <f t="shared" si="54"/>
        <v>0</v>
      </c>
      <c r="Y98" s="13">
        <f t="shared" si="54"/>
        <v>710</v>
      </c>
      <c r="Z98" s="13">
        <f t="shared" si="54"/>
        <v>1035</v>
      </c>
      <c r="AA98" s="13">
        <f t="shared" si="54"/>
        <v>1205</v>
      </c>
      <c r="AB98" s="13">
        <f t="shared" si="54"/>
        <v>1425</v>
      </c>
      <c r="AC98" s="13">
        <f t="shared" si="54"/>
        <v>1590</v>
      </c>
      <c r="AD98" s="13">
        <f t="shared" si="54"/>
        <v>1325</v>
      </c>
      <c r="AE98" s="13">
        <f t="shared" si="54"/>
        <v>1185</v>
      </c>
      <c r="AF98" s="13">
        <f t="shared" si="54"/>
        <v>1450</v>
      </c>
      <c r="AG98" s="13">
        <f t="shared" si="54"/>
        <v>1395</v>
      </c>
      <c r="AH98" s="13">
        <f t="shared" si="54"/>
        <v>1540</v>
      </c>
      <c r="AI98" s="13">
        <f t="shared" si="54"/>
        <v>1410</v>
      </c>
      <c r="AJ98" s="14">
        <f t="shared" si="54"/>
        <v>2165</v>
      </c>
      <c r="AK98" s="14">
        <f t="shared" si="54"/>
        <v>2040</v>
      </c>
      <c r="AL98" s="14">
        <f t="shared" si="54"/>
        <v>1980</v>
      </c>
      <c r="AM98" s="14">
        <f t="shared" si="54"/>
        <v>2292</v>
      </c>
      <c r="AN98" s="14">
        <f t="shared" si="54"/>
        <v>2613</v>
      </c>
      <c r="AO98" s="14">
        <f t="shared" si="54"/>
        <v>2466</v>
      </c>
      <c r="AP98" s="14">
        <f t="shared" si="54"/>
        <v>2400</v>
      </c>
      <c r="AQ98" s="14">
        <f t="shared" si="54"/>
        <v>2136</v>
      </c>
      <c r="AR98" s="14">
        <f t="shared" si="54"/>
        <v>2098</v>
      </c>
      <c r="AS98" s="14">
        <f t="shared" si="54"/>
        <v>2508</v>
      </c>
      <c r="AT98" s="14">
        <f t="shared" si="54"/>
        <v>2246</v>
      </c>
      <c r="AU98" s="14">
        <f t="shared" si="54"/>
        <v>2226</v>
      </c>
      <c r="AV98" s="14">
        <f t="shared" si="54"/>
        <v>2260</v>
      </c>
      <c r="AW98" s="14">
        <f t="shared" si="54"/>
        <v>2387</v>
      </c>
      <c r="AX98" s="14">
        <f t="shared" ref="AX98:AY98" si="55">SUM(AX88:AX97)</f>
        <v>2425</v>
      </c>
      <c r="AY98" s="14">
        <f t="shared" si="55"/>
        <v>2350</v>
      </c>
      <c r="AZ98" s="14">
        <f t="shared" ref="AZ98:BA98" si="56">SUM(AZ88:AZ97)</f>
        <v>2399</v>
      </c>
      <c r="BA98" s="14">
        <f t="shared" si="56"/>
        <v>2090</v>
      </c>
    </row>
    <row r="99" spans="1:53" x14ac:dyDescent="0.3">
      <c r="A99" s="26"/>
      <c r="B99" s="30"/>
      <c r="C99" s="30"/>
      <c r="D99" s="30"/>
      <c r="E99" s="30"/>
      <c r="F99" s="30"/>
      <c r="G99" s="30"/>
      <c r="H99" s="30"/>
      <c r="I99" s="30"/>
      <c r="J99" s="30"/>
      <c r="K99" s="30"/>
      <c r="L99" s="30"/>
      <c r="M99" s="30"/>
      <c r="N99" s="30"/>
      <c r="O99" s="30"/>
      <c r="P99" s="30"/>
      <c r="Q99" s="30"/>
      <c r="R99" s="30"/>
      <c r="S99" s="30"/>
      <c r="T99" s="30"/>
      <c r="U99" s="30"/>
      <c r="V99" s="30"/>
      <c r="W99" s="30"/>
      <c r="X99" s="30"/>
      <c r="Y99" s="30"/>
      <c r="Z99" s="30"/>
      <c r="AA99" s="30"/>
      <c r="AB99" s="30"/>
      <c r="AC99" s="30"/>
      <c r="AD99" s="30"/>
      <c r="AE99" s="30"/>
      <c r="AF99" s="30"/>
      <c r="AG99" s="30"/>
      <c r="AH99" s="30"/>
      <c r="AI99" s="30"/>
      <c r="AJ99" s="31"/>
      <c r="AK99" s="31"/>
      <c r="AL99" s="31"/>
      <c r="AM99" s="31"/>
      <c r="AN99" s="31"/>
      <c r="AO99" s="31"/>
      <c r="AP99" s="31"/>
      <c r="AQ99" s="31"/>
      <c r="AR99" s="31"/>
      <c r="AS99" s="31"/>
      <c r="AT99" s="31"/>
      <c r="AU99" s="31"/>
      <c r="AV99" s="31"/>
      <c r="AW99" s="31"/>
      <c r="AX99" s="31"/>
      <c r="AY99" s="31"/>
      <c r="AZ99" s="31"/>
      <c r="BA99" s="31"/>
    </row>
    <row r="100" spans="1:53" x14ac:dyDescent="0.3">
      <c r="A100" s="1" t="s">
        <v>90</v>
      </c>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1"/>
      <c r="AK100" s="31"/>
      <c r="AL100" s="31"/>
      <c r="AM100" s="31"/>
      <c r="AN100" s="31"/>
      <c r="AO100" s="31"/>
      <c r="AP100" s="31"/>
      <c r="AQ100" s="31"/>
      <c r="AR100" s="31"/>
      <c r="AS100" s="31"/>
      <c r="AT100" s="31"/>
      <c r="AU100" s="31"/>
      <c r="AV100" s="31"/>
      <c r="AW100" s="31"/>
      <c r="AX100" s="31"/>
      <c r="AY100" s="31"/>
      <c r="AZ100" s="31"/>
      <c r="BA100" s="31"/>
    </row>
    <row r="101" spans="1:53" x14ac:dyDescent="0.3">
      <c r="A101" s="26" t="s">
        <v>61</v>
      </c>
      <c r="B101" s="30"/>
      <c r="C101" s="30"/>
      <c r="D101" s="30"/>
      <c r="E101" s="30"/>
      <c r="F101" s="30"/>
      <c r="G101" s="30"/>
      <c r="H101" s="30"/>
      <c r="I101" s="30">
        <v>0</v>
      </c>
      <c r="J101" s="30">
        <v>0</v>
      </c>
      <c r="K101" s="30">
        <v>0</v>
      </c>
      <c r="L101" s="30">
        <v>5</v>
      </c>
      <c r="M101" s="30">
        <v>20</v>
      </c>
      <c r="N101" s="30">
        <v>30</v>
      </c>
      <c r="O101" s="30">
        <v>50</v>
      </c>
      <c r="P101" s="30">
        <v>60</v>
      </c>
      <c r="Q101" s="30">
        <v>70</v>
      </c>
      <c r="R101" s="30">
        <v>85</v>
      </c>
      <c r="S101" s="30">
        <v>100</v>
      </c>
      <c r="T101" s="30">
        <v>155</v>
      </c>
      <c r="U101" s="30">
        <v>185</v>
      </c>
      <c r="V101" s="30">
        <v>200</v>
      </c>
      <c r="W101" s="30">
        <v>270</v>
      </c>
      <c r="X101" s="30">
        <v>265</v>
      </c>
      <c r="Y101" s="30">
        <v>240</v>
      </c>
      <c r="Z101" s="30">
        <v>260</v>
      </c>
      <c r="AA101" s="30">
        <v>290</v>
      </c>
      <c r="AB101" s="30">
        <v>310</v>
      </c>
      <c r="AC101" s="30">
        <v>345</v>
      </c>
      <c r="AD101" s="30">
        <v>370</v>
      </c>
      <c r="AE101" s="30">
        <v>320</v>
      </c>
      <c r="AF101" s="30">
        <v>295</v>
      </c>
      <c r="AG101" s="30">
        <v>380</v>
      </c>
      <c r="AH101" s="30">
        <v>455</v>
      </c>
      <c r="AI101" s="30">
        <v>425</v>
      </c>
      <c r="AJ101" s="31">
        <v>365</v>
      </c>
      <c r="AK101" s="31">
        <v>525</v>
      </c>
      <c r="AL101" s="31">
        <v>705</v>
      </c>
      <c r="AM101" s="31">
        <v>756</v>
      </c>
      <c r="AN101" s="31">
        <v>677</v>
      </c>
      <c r="AO101" s="31">
        <v>638</v>
      </c>
      <c r="AP101" s="31">
        <v>687</v>
      </c>
      <c r="AQ101" s="31">
        <v>660</v>
      </c>
      <c r="AR101" s="31">
        <v>662</v>
      </c>
      <c r="AS101" s="31">
        <v>695</v>
      </c>
      <c r="AT101" s="31">
        <v>685</v>
      </c>
      <c r="AU101" s="31">
        <v>532</v>
      </c>
      <c r="AV101" s="31">
        <v>713</v>
      </c>
      <c r="AW101" s="31">
        <v>878</v>
      </c>
      <c r="AX101" s="31">
        <v>1044</v>
      </c>
      <c r="AY101" s="31">
        <v>1097</v>
      </c>
      <c r="AZ101" s="31">
        <v>1060</v>
      </c>
      <c r="BA101" s="31">
        <v>1056</v>
      </c>
    </row>
    <row r="102" spans="1:53" x14ac:dyDescent="0.3">
      <c r="A102" s="26" t="s">
        <v>62</v>
      </c>
      <c r="B102" s="30"/>
      <c r="C102" s="30"/>
      <c r="D102" s="30"/>
      <c r="E102" s="30"/>
      <c r="F102" s="30"/>
      <c r="G102" s="30"/>
      <c r="H102" s="30"/>
      <c r="I102" s="30">
        <v>60</v>
      </c>
      <c r="J102" s="30">
        <v>45</v>
      </c>
      <c r="K102" s="30">
        <v>40</v>
      </c>
      <c r="L102" s="30">
        <v>40</v>
      </c>
      <c r="M102" s="30">
        <v>40</v>
      </c>
      <c r="N102" s="30">
        <v>45</v>
      </c>
      <c r="O102" s="30">
        <v>40</v>
      </c>
      <c r="P102" s="30">
        <v>45</v>
      </c>
      <c r="Q102" s="30">
        <v>80</v>
      </c>
      <c r="R102" s="30">
        <v>65</v>
      </c>
      <c r="S102" s="30">
        <v>55</v>
      </c>
      <c r="T102" s="30">
        <v>50</v>
      </c>
      <c r="U102" s="30">
        <v>60</v>
      </c>
      <c r="V102" s="30">
        <v>70</v>
      </c>
      <c r="W102" s="30">
        <v>70</v>
      </c>
      <c r="X102" s="30">
        <v>65</v>
      </c>
      <c r="Y102" s="30">
        <v>100</v>
      </c>
      <c r="Z102" s="30">
        <v>110</v>
      </c>
      <c r="AA102" s="30">
        <v>55</v>
      </c>
      <c r="AB102" s="30">
        <v>50</v>
      </c>
      <c r="AC102" s="30">
        <v>70</v>
      </c>
      <c r="AD102" s="30">
        <v>70</v>
      </c>
      <c r="AE102" s="30">
        <v>70</v>
      </c>
      <c r="AF102" s="30">
        <v>65</v>
      </c>
      <c r="AG102" s="30">
        <v>80</v>
      </c>
      <c r="AH102" s="30">
        <v>90</v>
      </c>
      <c r="AI102" s="30">
        <v>85</v>
      </c>
      <c r="AJ102" s="31">
        <v>70</v>
      </c>
      <c r="AK102" s="31">
        <v>100</v>
      </c>
      <c r="AL102" s="31">
        <v>120</v>
      </c>
      <c r="AM102" s="31">
        <v>112</v>
      </c>
      <c r="AN102" s="31">
        <v>147</v>
      </c>
      <c r="AO102" s="31">
        <v>156</v>
      </c>
      <c r="AP102" s="31">
        <v>94</v>
      </c>
      <c r="AQ102" s="31">
        <v>88</v>
      </c>
      <c r="AR102" s="31">
        <v>113</v>
      </c>
      <c r="AS102" s="31">
        <v>180</v>
      </c>
      <c r="AT102" s="31">
        <v>127</v>
      </c>
      <c r="AU102" s="31">
        <v>90</v>
      </c>
      <c r="AV102" s="31">
        <v>96</v>
      </c>
      <c r="AW102" s="31">
        <v>94</v>
      </c>
      <c r="AX102" s="31">
        <v>99</v>
      </c>
      <c r="AY102" s="31">
        <v>101</v>
      </c>
      <c r="AZ102" s="31">
        <v>113</v>
      </c>
      <c r="BA102" s="31">
        <v>114</v>
      </c>
    </row>
    <row r="103" spans="1:53" x14ac:dyDescent="0.3">
      <c r="A103" s="26" t="s">
        <v>63</v>
      </c>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c r="AA103" s="30"/>
      <c r="AB103" s="30"/>
      <c r="AC103" s="30"/>
      <c r="AD103" s="30"/>
      <c r="AE103" s="30"/>
      <c r="AF103" s="30">
        <v>10</v>
      </c>
      <c r="AG103" s="30">
        <v>15</v>
      </c>
      <c r="AH103" s="30">
        <v>15</v>
      </c>
      <c r="AI103" s="30">
        <v>15</v>
      </c>
      <c r="AJ103" s="31">
        <v>15</v>
      </c>
      <c r="AK103" s="31">
        <v>20</v>
      </c>
      <c r="AL103" s="31">
        <v>20</v>
      </c>
      <c r="AM103" s="31">
        <v>21</v>
      </c>
      <c r="AN103" s="31">
        <v>22</v>
      </c>
      <c r="AO103" s="31">
        <v>23</v>
      </c>
      <c r="AP103" s="31">
        <v>24</v>
      </c>
      <c r="AQ103" s="31">
        <v>26</v>
      </c>
      <c r="AR103" s="31">
        <v>27</v>
      </c>
      <c r="AS103" s="31">
        <v>31</v>
      </c>
      <c r="AT103" s="31">
        <v>32</v>
      </c>
      <c r="AU103" s="31">
        <v>48</v>
      </c>
      <c r="AV103" s="31">
        <v>49</v>
      </c>
      <c r="AW103" s="31">
        <v>48</v>
      </c>
      <c r="AX103" s="31">
        <v>49</v>
      </c>
      <c r="AY103" s="31">
        <v>50</v>
      </c>
      <c r="AZ103" s="31">
        <v>54</v>
      </c>
      <c r="BA103" s="31">
        <v>55</v>
      </c>
    </row>
    <row r="104" spans="1:53" x14ac:dyDescent="0.3">
      <c r="A104" s="26" t="s">
        <v>64</v>
      </c>
      <c r="B104" s="30"/>
      <c r="C104" s="30"/>
      <c r="D104" s="30"/>
      <c r="E104" s="30"/>
      <c r="F104" s="30"/>
      <c r="G104" s="30"/>
      <c r="H104" s="30"/>
      <c r="I104" s="30">
        <v>20</v>
      </c>
      <c r="J104" s="30">
        <v>20</v>
      </c>
      <c r="K104" s="30">
        <v>20</v>
      </c>
      <c r="L104" s="30">
        <v>25</v>
      </c>
      <c r="M104" s="30">
        <v>30</v>
      </c>
      <c r="N104" s="30">
        <v>30</v>
      </c>
      <c r="O104" s="30">
        <v>35</v>
      </c>
      <c r="P104" s="30">
        <v>30</v>
      </c>
      <c r="Q104" s="30">
        <v>35</v>
      </c>
      <c r="R104" s="30">
        <v>30</v>
      </c>
      <c r="S104" s="30">
        <v>30</v>
      </c>
      <c r="T104" s="30">
        <v>35</v>
      </c>
      <c r="U104" s="30">
        <v>40</v>
      </c>
      <c r="V104" s="30">
        <v>55</v>
      </c>
      <c r="W104" s="30">
        <v>75</v>
      </c>
      <c r="X104" s="30">
        <v>95</v>
      </c>
      <c r="Y104" s="30">
        <v>75</v>
      </c>
      <c r="Z104" s="30">
        <v>85</v>
      </c>
      <c r="AA104" s="30">
        <v>120</v>
      </c>
      <c r="AB104" s="30">
        <v>105</v>
      </c>
      <c r="AC104" s="30">
        <v>105</v>
      </c>
      <c r="AD104" s="30">
        <v>85</v>
      </c>
      <c r="AE104" s="30">
        <v>100</v>
      </c>
      <c r="AF104" s="30">
        <v>135</v>
      </c>
      <c r="AG104" s="30">
        <v>160</v>
      </c>
      <c r="AH104" s="30">
        <v>130</v>
      </c>
      <c r="AI104" s="30">
        <v>115</v>
      </c>
      <c r="AJ104" s="31">
        <v>95</v>
      </c>
      <c r="AK104" s="31">
        <v>130</v>
      </c>
      <c r="AL104" s="31">
        <v>130</v>
      </c>
      <c r="AM104" s="31">
        <v>86</v>
      </c>
      <c r="AN104" s="31">
        <v>122</v>
      </c>
      <c r="AO104" s="31">
        <v>125</v>
      </c>
      <c r="AP104" s="31">
        <v>122</v>
      </c>
      <c r="AQ104" s="31">
        <v>118</v>
      </c>
      <c r="AR104" s="31">
        <v>114</v>
      </c>
      <c r="AS104" s="31">
        <v>109</v>
      </c>
      <c r="AT104" s="31">
        <v>116</v>
      </c>
      <c r="AU104" s="31">
        <v>122</v>
      </c>
      <c r="AV104" s="31">
        <v>139</v>
      </c>
      <c r="AW104" s="31">
        <v>113</v>
      </c>
      <c r="AX104" s="31">
        <v>95</v>
      </c>
      <c r="AY104" s="31">
        <v>118</v>
      </c>
      <c r="AZ104" s="31">
        <v>135</v>
      </c>
      <c r="BA104" s="31">
        <v>146</v>
      </c>
    </row>
    <row r="105" spans="1:53" x14ac:dyDescent="0.3">
      <c r="A105" s="26" t="s">
        <v>65</v>
      </c>
      <c r="B105" s="30"/>
      <c r="C105" s="30"/>
      <c r="D105" s="30"/>
      <c r="E105" s="30"/>
      <c r="F105" s="30"/>
      <c r="G105" s="30"/>
      <c r="H105" s="30"/>
      <c r="I105" s="30">
        <v>5</v>
      </c>
      <c r="J105" s="30">
        <v>10</v>
      </c>
      <c r="K105" s="30">
        <v>10</v>
      </c>
      <c r="L105" s="30">
        <v>10</v>
      </c>
      <c r="M105" s="30">
        <v>5</v>
      </c>
      <c r="N105" s="30">
        <v>20</v>
      </c>
      <c r="O105" s="30">
        <v>30</v>
      </c>
      <c r="P105" s="30">
        <v>35</v>
      </c>
      <c r="Q105" s="30">
        <v>35</v>
      </c>
      <c r="R105" s="30">
        <v>45</v>
      </c>
      <c r="S105" s="30">
        <v>30</v>
      </c>
      <c r="T105" s="30">
        <v>20</v>
      </c>
      <c r="U105" s="30">
        <v>30</v>
      </c>
      <c r="V105" s="30">
        <v>60</v>
      </c>
      <c r="W105" s="30">
        <v>105</v>
      </c>
      <c r="X105" s="30">
        <v>115</v>
      </c>
      <c r="Y105" s="30">
        <v>65</v>
      </c>
      <c r="Z105" s="30">
        <v>65</v>
      </c>
      <c r="AA105" s="30">
        <v>85</v>
      </c>
      <c r="AB105" s="30">
        <v>95</v>
      </c>
      <c r="AC105" s="30">
        <v>95</v>
      </c>
      <c r="AD105" s="30">
        <v>115</v>
      </c>
      <c r="AE105" s="30">
        <v>145</v>
      </c>
      <c r="AF105" s="30">
        <v>180</v>
      </c>
      <c r="AG105" s="30">
        <v>235</v>
      </c>
      <c r="AH105" s="30">
        <v>165</v>
      </c>
      <c r="AI105" s="30">
        <v>195</v>
      </c>
      <c r="AJ105" s="31">
        <v>90</v>
      </c>
      <c r="AK105" s="31">
        <v>145</v>
      </c>
      <c r="AL105" s="31">
        <v>350</v>
      </c>
      <c r="AM105" s="31">
        <v>94</v>
      </c>
      <c r="AN105" s="31">
        <v>15</v>
      </c>
      <c r="AO105" s="31">
        <v>74</v>
      </c>
      <c r="AP105" s="31">
        <v>24</v>
      </c>
      <c r="AQ105" s="31">
        <v>70</v>
      </c>
      <c r="AR105" s="31">
        <v>122</v>
      </c>
      <c r="AS105" s="31">
        <v>77</v>
      </c>
      <c r="AT105" s="31">
        <v>86</v>
      </c>
      <c r="AU105" s="31">
        <v>60</v>
      </c>
      <c r="AV105" s="31">
        <v>69</v>
      </c>
      <c r="AW105" s="31">
        <v>94</v>
      </c>
      <c r="AX105" s="31">
        <v>51</v>
      </c>
      <c r="AY105" s="31">
        <v>-76</v>
      </c>
      <c r="AZ105" s="31">
        <v>75</v>
      </c>
      <c r="BA105" s="31">
        <v>84</v>
      </c>
    </row>
    <row r="106" spans="1:53" x14ac:dyDescent="0.3">
      <c r="A106" s="26" t="s">
        <v>66</v>
      </c>
      <c r="B106" s="30"/>
      <c r="C106" s="30"/>
      <c r="D106" s="30"/>
      <c r="E106" s="30"/>
      <c r="F106" s="30"/>
      <c r="G106" s="30"/>
      <c r="H106" s="30"/>
      <c r="I106" s="30"/>
      <c r="J106" s="30"/>
      <c r="K106" s="30">
        <v>5</v>
      </c>
      <c r="L106" s="30">
        <v>5</v>
      </c>
      <c r="M106" s="30">
        <v>15</v>
      </c>
      <c r="N106" s="30">
        <v>5</v>
      </c>
      <c r="O106" s="30">
        <v>75</v>
      </c>
      <c r="P106" s="30">
        <v>10</v>
      </c>
      <c r="Q106" s="30">
        <v>15</v>
      </c>
      <c r="R106" s="30">
        <v>30</v>
      </c>
      <c r="S106" s="30">
        <v>5</v>
      </c>
      <c r="T106" s="30">
        <v>5</v>
      </c>
      <c r="U106" s="30">
        <v>5</v>
      </c>
      <c r="V106" s="30">
        <v>5</v>
      </c>
      <c r="W106" s="30">
        <v>5</v>
      </c>
      <c r="X106" s="30">
        <v>5</v>
      </c>
      <c r="Y106" s="30">
        <v>5</v>
      </c>
      <c r="Z106" s="30"/>
      <c r="AA106" s="30">
        <v>0</v>
      </c>
      <c r="AB106" s="30">
        <v>0</v>
      </c>
      <c r="AC106" s="30">
        <v>0</v>
      </c>
      <c r="AD106" s="30">
        <v>0</v>
      </c>
      <c r="AE106" s="30">
        <v>5</v>
      </c>
      <c r="AF106" s="30">
        <v>0</v>
      </c>
      <c r="AG106" s="30">
        <v>5</v>
      </c>
      <c r="AH106" s="30">
        <v>5</v>
      </c>
      <c r="AI106" s="30">
        <v>5</v>
      </c>
      <c r="AJ106" s="31">
        <v>10</v>
      </c>
      <c r="AK106" s="31">
        <v>5</v>
      </c>
      <c r="AL106" s="31">
        <v>45</v>
      </c>
      <c r="AM106" s="31">
        <v>30</v>
      </c>
      <c r="AN106" s="31">
        <v>894</v>
      </c>
      <c r="AO106" s="31">
        <v>324</v>
      </c>
      <c r="AP106" s="31">
        <v>-129</v>
      </c>
      <c r="AQ106" s="31">
        <v>-141</v>
      </c>
      <c r="AR106" s="31">
        <v>27</v>
      </c>
      <c r="AS106" s="31">
        <v>-117</v>
      </c>
      <c r="AT106" s="31">
        <v>377</v>
      </c>
      <c r="AU106" s="31">
        <v>-280</v>
      </c>
      <c r="AV106" s="31">
        <v>-261</v>
      </c>
      <c r="AW106" s="31">
        <v>-101</v>
      </c>
      <c r="AX106" s="31">
        <v>89</v>
      </c>
      <c r="AY106" s="31">
        <v>-8</v>
      </c>
      <c r="AZ106" s="31">
        <v>-91</v>
      </c>
      <c r="BA106" s="31">
        <v>-135</v>
      </c>
    </row>
    <row r="107" spans="1:53" x14ac:dyDescent="0.3">
      <c r="A107" s="26" t="s">
        <v>67</v>
      </c>
      <c r="B107" s="30"/>
      <c r="C107" s="30"/>
      <c r="D107" s="30"/>
      <c r="E107" s="30"/>
      <c r="F107" s="30"/>
      <c r="G107" s="30"/>
      <c r="H107" s="30"/>
      <c r="I107" s="30">
        <v>90</v>
      </c>
      <c r="J107" s="30">
        <v>95</v>
      </c>
      <c r="K107" s="30">
        <v>90</v>
      </c>
      <c r="L107" s="30">
        <v>70</v>
      </c>
      <c r="M107" s="30">
        <v>40</v>
      </c>
      <c r="N107" s="30">
        <v>30</v>
      </c>
      <c r="O107" s="30">
        <v>35</v>
      </c>
      <c r="P107" s="30">
        <v>55</v>
      </c>
      <c r="Q107" s="30">
        <v>75</v>
      </c>
      <c r="R107" s="30">
        <v>105</v>
      </c>
      <c r="S107" s="30">
        <v>100</v>
      </c>
      <c r="T107" s="30">
        <v>115</v>
      </c>
      <c r="U107" s="30">
        <v>135</v>
      </c>
      <c r="V107" s="30">
        <v>145</v>
      </c>
      <c r="W107" s="30">
        <v>295</v>
      </c>
      <c r="X107" s="30">
        <v>460</v>
      </c>
      <c r="Y107" s="30">
        <v>90</v>
      </c>
      <c r="Z107" s="30">
        <v>95</v>
      </c>
      <c r="AA107" s="30">
        <v>100</v>
      </c>
      <c r="AB107" s="30">
        <v>90</v>
      </c>
      <c r="AC107" s="30">
        <v>90</v>
      </c>
      <c r="AD107" s="30">
        <v>150</v>
      </c>
      <c r="AE107" s="30">
        <v>105</v>
      </c>
      <c r="AF107" s="30">
        <v>110</v>
      </c>
      <c r="AG107" s="30">
        <v>80</v>
      </c>
      <c r="AH107" s="30">
        <v>75</v>
      </c>
      <c r="AI107" s="30">
        <v>65</v>
      </c>
      <c r="AJ107" s="31">
        <v>75</v>
      </c>
      <c r="AK107" s="31">
        <v>95</v>
      </c>
      <c r="AL107" s="31">
        <v>125</v>
      </c>
      <c r="AM107" s="31">
        <v>155</v>
      </c>
      <c r="AN107" s="31">
        <v>144</v>
      </c>
      <c r="AO107" s="31">
        <v>169</v>
      </c>
      <c r="AP107" s="31">
        <v>206</v>
      </c>
      <c r="AQ107" s="31">
        <v>195</v>
      </c>
      <c r="AR107" s="31">
        <v>211</v>
      </c>
      <c r="AS107" s="31">
        <v>234</v>
      </c>
      <c r="AT107" s="31">
        <v>252</v>
      </c>
      <c r="AU107" s="31">
        <v>114</v>
      </c>
      <c r="AV107" s="31">
        <v>130</v>
      </c>
      <c r="AW107" s="31">
        <v>161</v>
      </c>
      <c r="AX107" s="31">
        <v>180</v>
      </c>
      <c r="AY107" s="31">
        <v>200</v>
      </c>
      <c r="AZ107" s="31">
        <v>205</v>
      </c>
      <c r="BA107" s="31">
        <v>220</v>
      </c>
    </row>
    <row r="108" spans="1:53" x14ac:dyDescent="0.3">
      <c r="A108" s="26" t="s">
        <v>68</v>
      </c>
      <c r="B108" s="30"/>
      <c r="C108" s="30"/>
      <c r="D108" s="30"/>
      <c r="E108" s="30"/>
      <c r="F108" s="30"/>
      <c r="G108" s="30"/>
      <c r="H108" s="30"/>
      <c r="I108" s="30">
        <v>40</v>
      </c>
      <c r="J108" s="30">
        <v>0</v>
      </c>
      <c r="K108" s="30">
        <v>5</v>
      </c>
      <c r="L108" s="30">
        <v>10</v>
      </c>
      <c r="M108" s="30">
        <v>15</v>
      </c>
      <c r="N108" s="30">
        <v>15</v>
      </c>
      <c r="O108" s="30">
        <v>30</v>
      </c>
      <c r="P108" s="30">
        <v>25</v>
      </c>
      <c r="Q108" s="30">
        <v>45</v>
      </c>
      <c r="R108" s="30">
        <v>55</v>
      </c>
      <c r="S108" s="30">
        <v>55</v>
      </c>
      <c r="T108" s="30">
        <v>30</v>
      </c>
      <c r="U108" s="30">
        <v>55</v>
      </c>
      <c r="V108" s="30">
        <v>60</v>
      </c>
      <c r="W108" s="30">
        <v>105</v>
      </c>
      <c r="X108" s="30">
        <v>100</v>
      </c>
      <c r="Y108" s="30">
        <v>50</v>
      </c>
      <c r="Z108" s="30">
        <v>45</v>
      </c>
      <c r="AA108" s="30">
        <v>40</v>
      </c>
      <c r="AB108" s="30">
        <v>55</v>
      </c>
      <c r="AC108" s="30">
        <v>60</v>
      </c>
      <c r="AD108" s="30">
        <v>55</v>
      </c>
      <c r="AE108" s="30">
        <v>90</v>
      </c>
      <c r="AF108" s="30">
        <v>110</v>
      </c>
      <c r="AG108" s="30">
        <v>110</v>
      </c>
      <c r="AH108" s="30">
        <v>135</v>
      </c>
      <c r="AI108" s="30">
        <v>165</v>
      </c>
      <c r="AJ108" s="31">
        <v>150</v>
      </c>
      <c r="AK108" s="31">
        <v>105</v>
      </c>
      <c r="AL108" s="31">
        <v>105</v>
      </c>
      <c r="AM108" s="31">
        <v>45</v>
      </c>
      <c r="AN108" s="31">
        <v>80</v>
      </c>
      <c r="AO108" s="31">
        <v>96</v>
      </c>
      <c r="AP108" s="31">
        <v>69</v>
      </c>
      <c r="AQ108" s="31">
        <v>69</v>
      </c>
      <c r="AR108" s="31">
        <v>81</v>
      </c>
      <c r="AS108" s="31">
        <v>72</v>
      </c>
      <c r="AT108" s="31">
        <v>65</v>
      </c>
      <c r="AU108" s="31">
        <v>92</v>
      </c>
      <c r="AV108" s="31">
        <v>108</v>
      </c>
      <c r="AW108" s="31">
        <v>72</v>
      </c>
      <c r="AX108" s="31">
        <v>81</v>
      </c>
      <c r="AY108" s="31">
        <v>56</v>
      </c>
      <c r="AZ108" s="31">
        <v>97</v>
      </c>
      <c r="BA108" s="31">
        <v>79</v>
      </c>
    </row>
    <row r="109" spans="1:53" x14ac:dyDescent="0.3">
      <c r="A109" s="26" t="s">
        <v>69</v>
      </c>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1"/>
      <c r="AK109" s="31"/>
      <c r="AL109" s="31"/>
      <c r="AM109" s="31"/>
      <c r="AN109" s="31">
        <v>15</v>
      </c>
      <c r="AO109" s="31">
        <v>18</v>
      </c>
      <c r="AP109" s="31">
        <v>19</v>
      </c>
      <c r="AQ109" s="31">
        <v>20</v>
      </c>
      <c r="AR109" s="31">
        <v>18</v>
      </c>
      <c r="AS109" s="31">
        <v>18</v>
      </c>
      <c r="AT109" s="31">
        <v>18</v>
      </c>
      <c r="AU109" s="31">
        <v>18</v>
      </c>
      <c r="AV109" s="31">
        <v>22</v>
      </c>
      <c r="AW109" s="31">
        <v>30</v>
      </c>
      <c r="AX109" s="31">
        <v>37</v>
      </c>
      <c r="AY109" s="31">
        <v>39</v>
      </c>
      <c r="AZ109" s="31">
        <v>46</v>
      </c>
      <c r="BA109" s="31">
        <v>59</v>
      </c>
    </row>
    <row r="110" spans="1:53" x14ac:dyDescent="0.3">
      <c r="A110" s="26" t="s">
        <v>70</v>
      </c>
      <c r="B110" s="30"/>
      <c r="C110" s="30"/>
      <c r="D110" s="30"/>
      <c r="E110" s="30"/>
      <c r="F110" s="30"/>
      <c r="G110" s="30"/>
      <c r="H110" s="30"/>
      <c r="I110" s="30">
        <v>15</v>
      </c>
      <c r="J110" s="30">
        <v>10</v>
      </c>
      <c r="K110" s="30">
        <v>10</v>
      </c>
      <c r="L110" s="30">
        <v>5</v>
      </c>
      <c r="M110" s="30">
        <v>5</v>
      </c>
      <c r="N110" s="30">
        <v>5</v>
      </c>
      <c r="O110" s="30">
        <v>5</v>
      </c>
      <c r="P110" s="30">
        <v>5</v>
      </c>
      <c r="Q110" s="30">
        <v>5</v>
      </c>
      <c r="R110" s="30">
        <v>5</v>
      </c>
      <c r="S110" s="30">
        <v>5</v>
      </c>
      <c r="T110" s="30">
        <v>5</v>
      </c>
      <c r="U110" s="30">
        <v>5</v>
      </c>
      <c r="V110" s="30">
        <v>10</v>
      </c>
      <c r="W110" s="30">
        <v>15</v>
      </c>
      <c r="X110" s="30">
        <v>20</v>
      </c>
      <c r="Y110" s="30">
        <v>15</v>
      </c>
      <c r="Z110" s="30">
        <v>15</v>
      </c>
      <c r="AA110" s="30">
        <v>20</v>
      </c>
      <c r="AB110" s="30">
        <v>20</v>
      </c>
      <c r="AC110" s="30">
        <v>25</v>
      </c>
      <c r="AD110" s="30">
        <v>25</v>
      </c>
      <c r="AE110" s="30">
        <v>30</v>
      </c>
      <c r="AF110" s="30">
        <v>15</v>
      </c>
      <c r="AG110" s="30">
        <v>25</v>
      </c>
      <c r="AH110" s="30">
        <v>20</v>
      </c>
      <c r="AI110" s="30">
        <v>20</v>
      </c>
      <c r="AJ110" s="31">
        <v>20</v>
      </c>
      <c r="AK110" s="31">
        <v>30</v>
      </c>
      <c r="AL110" s="31">
        <v>45</v>
      </c>
      <c r="AM110" s="31">
        <v>59</v>
      </c>
      <c r="AN110" s="31">
        <v>69</v>
      </c>
      <c r="AO110" s="31">
        <v>72</v>
      </c>
      <c r="AP110" s="31">
        <v>77</v>
      </c>
      <c r="AQ110" s="31">
        <v>82</v>
      </c>
      <c r="AR110" s="31">
        <v>88</v>
      </c>
      <c r="AS110" s="31">
        <v>84</v>
      </c>
      <c r="AT110" s="31">
        <v>87</v>
      </c>
      <c r="AU110" s="31">
        <v>77</v>
      </c>
      <c r="AV110" s="31">
        <v>86</v>
      </c>
      <c r="AW110" s="31">
        <v>93</v>
      </c>
      <c r="AX110" s="31">
        <v>107</v>
      </c>
      <c r="AY110" s="31">
        <v>110</v>
      </c>
      <c r="AZ110" s="31">
        <v>111</v>
      </c>
      <c r="BA110" s="31">
        <v>112</v>
      </c>
    </row>
    <row r="111" spans="1:53" s="12" customFormat="1" x14ac:dyDescent="0.3">
      <c r="A111" s="12" t="s">
        <v>88</v>
      </c>
      <c r="B111" s="13">
        <f t="shared" ref="B111:AW111" si="57">SUM(B101:B110)</f>
        <v>0</v>
      </c>
      <c r="C111" s="13">
        <f t="shared" si="57"/>
        <v>0</v>
      </c>
      <c r="D111" s="13">
        <f t="shared" si="57"/>
        <v>0</v>
      </c>
      <c r="E111" s="13">
        <f t="shared" si="57"/>
        <v>0</v>
      </c>
      <c r="F111" s="13">
        <f t="shared" si="57"/>
        <v>0</v>
      </c>
      <c r="G111" s="13">
        <f t="shared" si="57"/>
        <v>0</v>
      </c>
      <c r="H111" s="13">
        <f t="shared" si="57"/>
        <v>0</v>
      </c>
      <c r="I111" s="13">
        <f t="shared" si="57"/>
        <v>230</v>
      </c>
      <c r="J111" s="13">
        <f t="shared" si="57"/>
        <v>180</v>
      </c>
      <c r="K111" s="13">
        <f t="shared" si="57"/>
        <v>180</v>
      </c>
      <c r="L111" s="13">
        <f t="shared" si="57"/>
        <v>170</v>
      </c>
      <c r="M111" s="13">
        <f t="shared" si="57"/>
        <v>170</v>
      </c>
      <c r="N111" s="13">
        <f t="shared" si="57"/>
        <v>180</v>
      </c>
      <c r="O111" s="13">
        <f t="shared" si="57"/>
        <v>300</v>
      </c>
      <c r="P111" s="13">
        <f t="shared" si="57"/>
        <v>265</v>
      </c>
      <c r="Q111" s="13">
        <f t="shared" si="57"/>
        <v>360</v>
      </c>
      <c r="R111" s="13">
        <f t="shared" si="57"/>
        <v>420</v>
      </c>
      <c r="S111" s="13">
        <f t="shared" si="57"/>
        <v>380</v>
      </c>
      <c r="T111" s="13">
        <f t="shared" si="57"/>
        <v>415</v>
      </c>
      <c r="U111" s="13">
        <f t="shared" si="57"/>
        <v>515</v>
      </c>
      <c r="V111" s="13">
        <f t="shared" si="57"/>
        <v>605</v>
      </c>
      <c r="W111" s="13">
        <f t="shared" si="57"/>
        <v>940</v>
      </c>
      <c r="X111" s="13">
        <f t="shared" si="57"/>
        <v>1125</v>
      </c>
      <c r="Y111" s="13">
        <f t="shared" si="57"/>
        <v>640</v>
      </c>
      <c r="Z111" s="13">
        <f t="shared" si="57"/>
        <v>675</v>
      </c>
      <c r="AA111" s="13">
        <f t="shared" si="57"/>
        <v>710</v>
      </c>
      <c r="AB111" s="13">
        <f t="shared" si="57"/>
        <v>725</v>
      </c>
      <c r="AC111" s="13">
        <f t="shared" si="57"/>
        <v>790</v>
      </c>
      <c r="AD111" s="13">
        <f t="shared" si="57"/>
        <v>870</v>
      </c>
      <c r="AE111" s="13">
        <f t="shared" si="57"/>
        <v>865</v>
      </c>
      <c r="AF111" s="13">
        <f t="shared" si="57"/>
        <v>920</v>
      </c>
      <c r="AG111" s="13">
        <f t="shared" si="57"/>
        <v>1090</v>
      </c>
      <c r="AH111" s="13">
        <f t="shared" si="57"/>
        <v>1090</v>
      </c>
      <c r="AI111" s="13">
        <f t="shared" si="57"/>
        <v>1090</v>
      </c>
      <c r="AJ111" s="14">
        <f t="shared" si="57"/>
        <v>890</v>
      </c>
      <c r="AK111" s="14">
        <f t="shared" si="57"/>
        <v>1155</v>
      </c>
      <c r="AL111" s="14">
        <f t="shared" si="57"/>
        <v>1645</v>
      </c>
      <c r="AM111" s="14">
        <f t="shared" si="57"/>
        <v>1358</v>
      </c>
      <c r="AN111" s="14">
        <f t="shared" si="57"/>
        <v>2185</v>
      </c>
      <c r="AO111" s="14">
        <f t="shared" si="57"/>
        <v>1695</v>
      </c>
      <c r="AP111" s="14">
        <f t="shared" si="57"/>
        <v>1193</v>
      </c>
      <c r="AQ111" s="14">
        <f t="shared" si="57"/>
        <v>1187</v>
      </c>
      <c r="AR111" s="14">
        <f t="shared" si="57"/>
        <v>1463</v>
      </c>
      <c r="AS111" s="14">
        <f t="shared" si="57"/>
        <v>1383</v>
      </c>
      <c r="AT111" s="14">
        <f t="shared" si="57"/>
        <v>1845</v>
      </c>
      <c r="AU111" s="14">
        <f t="shared" si="57"/>
        <v>873</v>
      </c>
      <c r="AV111" s="14">
        <f t="shared" si="57"/>
        <v>1151</v>
      </c>
      <c r="AW111" s="14">
        <f t="shared" si="57"/>
        <v>1482</v>
      </c>
      <c r="AX111" s="14">
        <f t="shared" ref="AX111:AY111" si="58">SUM(AX101:AX110)</f>
        <v>1832</v>
      </c>
      <c r="AY111" s="14">
        <f t="shared" si="58"/>
        <v>1687</v>
      </c>
      <c r="AZ111" s="14">
        <f t="shared" ref="AZ111:BA111" si="59">SUM(AZ101:AZ110)</f>
        <v>1805</v>
      </c>
      <c r="BA111" s="14">
        <f t="shared" si="59"/>
        <v>1790</v>
      </c>
    </row>
    <row r="112" spans="1:53" s="21" customFormat="1" x14ac:dyDescent="0.3">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3"/>
      <c r="AK112" s="23"/>
      <c r="AL112" s="23"/>
      <c r="AM112" s="23"/>
      <c r="AN112" s="23"/>
      <c r="AO112" s="23"/>
      <c r="AP112" s="23"/>
      <c r="AQ112" s="23"/>
      <c r="AR112" s="23"/>
      <c r="AS112" s="23"/>
      <c r="AT112" s="23"/>
      <c r="AU112" s="23"/>
      <c r="AV112" s="23"/>
      <c r="AW112" s="23"/>
      <c r="AX112" s="23"/>
      <c r="AY112" s="23"/>
      <c r="AZ112" s="23"/>
      <c r="BA112" s="23"/>
    </row>
    <row r="113" spans="1:53" x14ac:dyDescent="0.3">
      <c r="A113" s="26"/>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c r="AA113" s="30"/>
      <c r="AB113" s="30"/>
      <c r="AC113" s="30"/>
      <c r="AD113" s="30"/>
      <c r="AE113" s="30"/>
      <c r="AF113" s="30"/>
      <c r="AG113" s="30"/>
      <c r="AH113" s="30"/>
      <c r="AI113" s="30"/>
      <c r="AJ113" s="31"/>
      <c r="AK113" s="31"/>
      <c r="AL113" s="31"/>
      <c r="AM113" s="31"/>
      <c r="AN113" s="31"/>
      <c r="AO113" s="31"/>
      <c r="AP113" s="31"/>
      <c r="AQ113" s="31"/>
      <c r="AR113" s="31"/>
      <c r="AS113" s="31"/>
      <c r="AT113" s="31"/>
      <c r="AU113" s="31"/>
      <c r="AV113" s="31"/>
      <c r="AW113" s="31"/>
      <c r="AX113" s="31"/>
      <c r="AY113" s="31"/>
      <c r="AZ113" s="31"/>
      <c r="BA113" s="31"/>
    </row>
    <row r="114" spans="1:53" x14ac:dyDescent="0.3">
      <c r="A114" s="26" t="s">
        <v>74</v>
      </c>
      <c r="B114" s="30" t="s">
        <v>75</v>
      </c>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c r="AA114" s="30"/>
      <c r="AB114" s="30"/>
      <c r="AC114" s="30"/>
      <c r="AD114" s="30"/>
      <c r="AE114" s="30"/>
      <c r="AF114" s="30"/>
      <c r="AG114" s="30"/>
      <c r="AH114" s="30"/>
      <c r="AI114" s="30"/>
      <c r="AJ114" s="31"/>
      <c r="AK114" s="31"/>
      <c r="AL114" s="31"/>
      <c r="AM114" s="31"/>
      <c r="AN114" s="31"/>
      <c r="AO114" s="31"/>
      <c r="AP114" s="31"/>
      <c r="AQ114" s="31"/>
      <c r="AR114" s="31"/>
      <c r="AS114" s="31"/>
      <c r="AT114" s="31"/>
      <c r="AU114" s="31"/>
      <c r="AV114" s="31"/>
      <c r="AW114" s="31"/>
      <c r="AX114" s="31"/>
      <c r="AY114" s="31"/>
      <c r="AZ114" s="31"/>
      <c r="BA114" s="31"/>
    </row>
    <row r="115" spans="1:53" x14ac:dyDescent="0.3">
      <c r="A115" s="26" t="s">
        <v>76</v>
      </c>
      <c r="B115" s="28" t="s">
        <v>77</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9"/>
      <c r="AK115" s="29"/>
      <c r="AL115" s="29"/>
      <c r="AM115" s="29"/>
      <c r="AN115" s="29"/>
      <c r="AO115" s="29"/>
      <c r="AP115" s="29"/>
      <c r="AQ115" s="29"/>
      <c r="AR115" s="29"/>
      <c r="AS115" s="29"/>
      <c r="AT115" s="29"/>
      <c r="AU115" s="29"/>
      <c r="AV115" s="29"/>
      <c r="AW115" s="29"/>
      <c r="AX115" s="29"/>
      <c r="AY115" s="29"/>
      <c r="AZ115" s="29"/>
      <c r="BA115" s="29"/>
    </row>
    <row r="116" spans="1:53" x14ac:dyDescent="0.3">
      <c r="A116" s="26" t="s">
        <v>78</v>
      </c>
      <c r="B116" s="28" t="s">
        <v>79</v>
      </c>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9"/>
      <c r="AK116" s="29"/>
      <c r="AL116" s="29"/>
      <c r="AM116" s="29"/>
      <c r="AN116" s="29"/>
      <c r="AO116" s="29"/>
      <c r="AP116" s="29"/>
      <c r="AQ116" s="29"/>
      <c r="AR116" s="29"/>
      <c r="AS116" s="29"/>
      <c r="AT116" s="29"/>
      <c r="AU116" s="29"/>
      <c r="AV116" s="29"/>
      <c r="AW116" s="29"/>
      <c r="AX116" s="29"/>
      <c r="AY116" s="29"/>
      <c r="AZ116" s="29"/>
      <c r="BA116" s="29"/>
    </row>
    <row r="117" spans="1:53" x14ac:dyDescent="0.3">
      <c r="A117" s="26" t="s">
        <v>80</v>
      </c>
      <c r="B117" s="28" t="s">
        <v>81</v>
      </c>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9"/>
      <c r="AK117" s="29"/>
      <c r="AL117" s="29"/>
      <c r="AM117" s="29"/>
      <c r="AN117" s="29"/>
      <c r="AO117" s="29"/>
      <c r="AP117" s="29"/>
      <c r="AQ117" s="29"/>
      <c r="AR117" s="29"/>
      <c r="AS117" s="29"/>
      <c r="AT117" s="29"/>
      <c r="AU117" s="29"/>
      <c r="AV117" s="29"/>
      <c r="AW117" s="29"/>
      <c r="AX117" s="29"/>
      <c r="AY117" s="29"/>
      <c r="AZ117" s="29"/>
      <c r="BA117" s="29"/>
    </row>
    <row r="118" spans="1:53" x14ac:dyDescent="0.3">
      <c r="A118" s="26" t="s">
        <v>82</v>
      </c>
      <c r="B118" s="28" t="s">
        <v>83</v>
      </c>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9"/>
      <c r="AK118" s="29"/>
      <c r="AL118" s="29"/>
      <c r="AM118" s="29"/>
      <c r="AN118" s="29"/>
      <c r="AO118" s="29"/>
      <c r="AP118" s="29"/>
      <c r="AQ118" s="29"/>
      <c r="AR118" s="29"/>
      <c r="AS118" s="29"/>
      <c r="AT118" s="29"/>
      <c r="AU118" s="29"/>
      <c r="AV118" s="29"/>
      <c r="AW118" s="29"/>
      <c r="AX118" s="29"/>
      <c r="AY118" s="29"/>
      <c r="AZ118" s="29"/>
      <c r="BA118" s="29"/>
    </row>
    <row r="119" spans="1:53" x14ac:dyDescent="0.3">
      <c r="A119" s="26" t="s">
        <v>84</v>
      </c>
      <c r="B119" s="28" t="s">
        <v>85</v>
      </c>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9"/>
      <c r="AK119" s="29"/>
      <c r="AL119" s="29"/>
      <c r="AM119" s="29"/>
      <c r="AN119" s="29"/>
      <c r="AO119" s="29"/>
      <c r="AP119" s="29"/>
      <c r="AQ119" s="29"/>
      <c r="AR119" s="29"/>
      <c r="AS119" s="29"/>
      <c r="AT119" s="29"/>
      <c r="AU119" s="29"/>
      <c r="AV119" s="29"/>
      <c r="AW119" s="29"/>
      <c r="AX119" s="29"/>
      <c r="AY119" s="29"/>
      <c r="AZ119" s="29"/>
      <c r="BA119" s="29"/>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6bd4f50-958d-40b1-9c73-cd66d2d88a2d" xsi:nil="true"/>
    <lcf76f155ced4ddcb4097134ff3c332f xmlns="e6ef0b8b-83ff-4a03-be1f-a420502a086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CD7AAD204BE0D40BB47B76A8507B4F9" ma:contentTypeVersion="19" ma:contentTypeDescription="Create a new document." ma:contentTypeScope="" ma:versionID="7f920ffe01118d54bfd9e1dcd60bfb27">
  <xsd:schema xmlns:xsd="http://www.w3.org/2001/XMLSchema" xmlns:xs="http://www.w3.org/2001/XMLSchema" xmlns:p="http://schemas.microsoft.com/office/2006/metadata/properties" xmlns:ns2="e6ef0b8b-83ff-4a03-be1f-a420502a086f" xmlns:ns3="c6bd4f50-958d-40b1-9c73-cd66d2d88a2d" targetNamespace="http://schemas.microsoft.com/office/2006/metadata/properties" ma:root="true" ma:fieldsID="2dcdfcca3d8a6094f6c0412f1ae24bd4" ns2:_="" ns3:_="">
    <xsd:import namespace="e6ef0b8b-83ff-4a03-be1f-a420502a086f"/>
    <xsd:import namespace="c6bd4f50-958d-40b1-9c73-cd66d2d88a2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f0b8b-83ff-4a03-be1f-a420502a08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bd4f50-958d-40b1-9c73-cd66d2d88a2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ce04682-f560-4345-ac53-64b95639bd8e}" ma:internalName="TaxCatchAll" ma:showField="CatchAllData" ma:web="c6bd4f50-958d-40b1-9c73-cd66d2d88a2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BB014A-7426-4A70-B6C1-79FDBEDE950C}">
  <ds:schemaRefs>
    <ds:schemaRef ds:uri="http://schemas.microsoft.com/sharepoint/v3/contenttype/forms"/>
  </ds:schemaRefs>
</ds:datastoreItem>
</file>

<file path=customXml/itemProps2.xml><?xml version="1.0" encoding="utf-8"?>
<ds:datastoreItem xmlns:ds="http://schemas.openxmlformats.org/officeDocument/2006/customXml" ds:itemID="{45A7DD36-6B24-4939-9DDC-6D6394ABE4A7}">
  <ds:schemaRefs>
    <ds:schemaRef ds:uri="http://purl.org/dc/terms/"/>
    <ds:schemaRef ds:uri="http://purl.org/dc/elements/1.1/"/>
    <ds:schemaRef ds:uri="c6bd4f50-958d-40b1-9c73-cd66d2d88a2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e6ef0b8b-83ff-4a03-be1f-a420502a086f"/>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82207B7-64D5-4DDA-B584-CDA9B6B5A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f0b8b-83ff-4a03-be1f-a420502a086f"/>
    <ds:schemaRef ds:uri="c6bd4f50-958d-40b1-9c73-cd66d2d88a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Explanatory notes</vt:lpstr>
      <vt:lpstr>Platinum</vt:lpstr>
      <vt:lpstr>Market_balance_components</vt:lpstr>
      <vt:lpstr>Regional_definitions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AJC</dc:creator>
  <cp:keywords/>
  <dc:description/>
  <cp:lastModifiedBy>Brenda Aitken</cp:lastModifiedBy>
  <cp:revision/>
  <dcterms:created xsi:type="dcterms:W3CDTF">2016-10-24T07:45:25Z</dcterms:created>
  <dcterms:modified xsi:type="dcterms:W3CDTF">2026-05-13T17:03:49Z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e511531-3b62-4ad0-a3e4-a04202c385ac_Enabled">
    <vt:lpwstr>true</vt:lpwstr>
  </property>
  <property fmtid="{D5CDD505-2E9C-101B-9397-08002B2CF9AE}" pid="3" name="MSIP_Label_4e511531-3b62-4ad0-a3e4-a04202c385ac_SetDate">
    <vt:lpwstr>2020-05-13T15:23:01Z</vt:lpwstr>
  </property>
  <property fmtid="{D5CDD505-2E9C-101B-9397-08002B2CF9AE}" pid="4" name="MSIP_Label_4e511531-3b62-4ad0-a3e4-a04202c385ac_Method">
    <vt:lpwstr>Privileged</vt:lpwstr>
  </property>
  <property fmtid="{D5CDD505-2E9C-101B-9397-08002B2CF9AE}" pid="5" name="MSIP_Label_4e511531-3b62-4ad0-a3e4-a04202c385ac_Name">
    <vt:lpwstr>4e511531-3b62-4ad0-a3e4-a04202c385ac</vt:lpwstr>
  </property>
  <property fmtid="{D5CDD505-2E9C-101B-9397-08002B2CF9AE}" pid="6" name="MSIP_Label_4e511531-3b62-4ad0-a3e4-a04202c385ac_SiteId">
    <vt:lpwstr>cc7f83dd-bc5a-4682-9b3e-062a900202a2</vt:lpwstr>
  </property>
  <property fmtid="{D5CDD505-2E9C-101B-9397-08002B2CF9AE}" pid="7" name="MSIP_Label_4e511531-3b62-4ad0-a3e4-a04202c385ac_ActionId">
    <vt:lpwstr>d334052a-7aa2-40f1-a236-00000c6802d7</vt:lpwstr>
  </property>
  <property fmtid="{D5CDD505-2E9C-101B-9397-08002B2CF9AE}" pid="8" name="MSIP_Label_4e511531-3b62-4ad0-a3e4-a04202c385ac_ContentBits">
    <vt:lpwstr>0</vt:lpwstr>
  </property>
  <property fmtid="{D5CDD505-2E9C-101B-9397-08002B2CF9AE}" pid="9" name="ContentTypeId">
    <vt:lpwstr>0x0101000CD7AAD204BE0D40BB47B76A8507B4F9</vt:lpwstr>
  </property>
  <property fmtid="{D5CDD505-2E9C-101B-9397-08002B2CF9AE}" pid="10" name="MediaServiceImageTags">
    <vt:lpwstr/>
  </property>
</Properties>
</file>